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Z:\EMPT\1 Accounting Department\1.Accounting Job ทำบัญชี ฯลฯ\A-179 - บริษัท ตั้นตั้น ทรานสเลชั่น สตูดิโอ จำกัด\179-2567\179 - A - FS-Monthly\07-67\"/>
    </mc:Choice>
  </mc:AlternateContent>
  <xr:revisionPtr revIDLastSave="0" documentId="13_ncr:1_{D88F952D-9353-4986-BB1D-6EF98C16B431}" xr6:coauthVersionLast="47" xr6:coauthVersionMax="47" xr10:uidLastSave="{00000000-0000-0000-0000-000000000000}"/>
  <bookViews>
    <workbookView xWindow="-108" yWindow="-108" windowWidth="23256" windowHeight="12576" tabRatio="830" xr2:uid="{00000000-000D-0000-FFFF-FFFF00000000}"/>
  </bookViews>
  <sheets>
    <sheet name="TB2024" sheetId="124" r:id="rId1"/>
    <sheet name="1111-00 CASH" sheetId="6" r:id="rId2"/>
    <sheet name="1113-01 SA KBANK 5639" sheetId="4" r:id="rId3"/>
    <sheet name="1113-03 SA UOB 3094" sheetId="81" r:id="rId4"/>
    <sheet name="1130-01 AR - TRADE (BF)" sheetId="130" r:id="rId5"/>
    <sheet name="1130-01 AR - TRADE" sheetId="82" r:id="rId6"/>
    <sheet name="1151-05 INCOME WHT" sheetId="84" r:id="rId7"/>
    <sheet name="1151-09 INCOME WHT Y'2563" sheetId="85" r:id="rId8"/>
    <sheet name="1151-10 INCOME WHT-BANK " sheetId="118" r:id="rId9"/>
    <sheet name="1151-11 INSURANCE PREMIUMS PAID" sheetId="87" r:id="rId10"/>
    <sheet name="1151-12 INCOME WHT-BANK Y'2565" sheetId="86" r:id="rId11"/>
    <sheet name="1151-13 INCOME WHT Y'2566" sheetId="119" r:id="rId12"/>
    <sheet name="1153-01ACCRUED INTEREST" sheetId="88" r:id="rId13"/>
    <sheet name="1157-00,215-00 HIRE PURCHASE" sheetId="125" r:id="rId14"/>
    <sheet name="1157-00 DEFER INTEREST ON CA" sheetId="77" state="hidden" r:id="rId15"/>
    <sheet name="2150-00 HIRE PURCHASE PAYABLE" sheetId="115" state="hidden" r:id="rId16"/>
    <sheet name="2131-01 ACCRUED SALARY" sheetId="120" r:id="rId17"/>
    <sheet name="SALARY" sheetId="127" r:id="rId18"/>
    <sheet name="2131-04 SSO PAYABLE" sheetId="111" r:id="rId19"/>
    <sheet name="2132-01 WHT PND.1 PAYABLE" sheetId="39" r:id="rId20"/>
    <sheet name="2132-03 WHT PND.3 PAYABLE " sheetId="108" r:id="rId21"/>
    <sheet name="2132-04 WHT PND.53 PAYABLE" sheetId="40" r:id="rId22"/>
    <sheet name="2136-00 SUSPENSE OUTPUT TAX" sheetId="112" r:id="rId23"/>
    <sheet name="2137-00 REVENUE DEP. PAYABLE" sheetId="113" r:id="rId24"/>
    <sheet name="2139-00 SUPPORTED ADVANCE" sheetId="122" r:id="rId25"/>
    <sheet name="2210-00 LONG-TERM DEBT-BANK LO " sheetId="116" state="hidden" r:id="rId26"/>
    <sheet name="2210-00 LONG-TERM DEBT-BANK LO" sheetId="128" r:id="rId27"/>
    <sheet name="2300-00 EMPLOYRR BENEFIT" sheetId="117" r:id="rId28"/>
    <sheet name="PP.30" sheetId="129" r:id="rId29"/>
  </sheets>
  <externalReferences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0" hidden="1">'TB2024'!$A$9:$R$85</definedName>
    <definedName name="_Key1" localSheetId="4" hidden="1">#REF!</definedName>
    <definedName name="_Key1" localSheetId="19" hidden="1">#REF!</definedName>
    <definedName name="_Key1" localSheetId="21" hidden="1">#REF!</definedName>
    <definedName name="_Key1" localSheetId="26" hidden="1">#REF!</definedName>
    <definedName name="_Key1" hidden="1">#REF!</definedName>
    <definedName name="_Key2" localSheetId="4" hidden="1">#REF!</definedName>
    <definedName name="_Key2" localSheetId="19" hidden="1">#REF!</definedName>
    <definedName name="_Key2" localSheetId="21" hidden="1">#REF!</definedName>
    <definedName name="_Key2" localSheetId="26" hidden="1">#REF!</definedName>
    <definedName name="_Key2" hidden="1">#REF!</definedName>
    <definedName name="_Sort" localSheetId="4" hidden="1">#REF!</definedName>
    <definedName name="_Sort" localSheetId="19" hidden="1">#REF!</definedName>
    <definedName name="_Sort" localSheetId="21" hidden="1">#REF!</definedName>
    <definedName name="_Sort" localSheetId="26" hidden="1">#REF!</definedName>
    <definedName name="_Sort" hidden="1">#REF!</definedName>
    <definedName name="ADVANCE_101510" localSheetId="4" hidden="1">#REF!</definedName>
    <definedName name="ADVANCE_101510" localSheetId="26" hidden="1">#REF!</definedName>
    <definedName name="ADVANCE_101510" hidden="1">#REF!</definedName>
    <definedName name="BS">[1]BS!$A:$A</definedName>
    <definedName name="Cost_of__Goods_Sold">[2]FIFOInOut!$O$6:$O$736</definedName>
    <definedName name="DateList">[2]List!$AX$3:$AX$458</definedName>
    <definedName name="FromDate">[2]FIFOInOut!$S$3</definedName>
    <definedName name="G_1.1_ขายแจ้งไว้ขาด">[3]List!$G$3</definedName>
    <definedName name="G_1.1_ขายแจ้งไว้ขาด_6.2_ซื้อแจ้งไว้ขาด">[3]List!$G$7</definedName>
    <definedName name="G_1.2_ซื้อแจ้งไว้เกิน">[3]List!$G$4</definedName>
    <definedName name="G_6.2_ขายแจ้งไว้เกิน">[3]List!$G$6</definedName>
    <definedName name="G_6.2_ซื้อแจ้งไว้ขาด">[3]List!$G$5</definedName>
    <definedName name="Id">[2]FIFOInOut!$E$6:$E$736</definedName>
    <definedName name="IdKey">[2]FIFOInOut!$E$3</definedName>
    <definedName name="IdList">[2]List!$B$3:$B$69</definedName>
    <definedName name="Num">[2]FIFOInOut!$B$6:$B$736</definedName>
    <definedName name="PL">[1]PL!$A:$A</definedName>
    <definedName name="_xlnm.Print_Area" localSheetId="2">'1113-01 SA KBANK 5639'!$A$1:$F$24</definedName>
    <definedName name="_xlnm.Print_Area" localSheetId="3">'1113-03 SA UOB 3094'!$A$1:$F$25</definedName>
    <definedName name="_xlnm.Print_Area" localSheetId="5">'1130-01 AR - TRADE'!$A$1:$F$21</definedName>
    <definedName name="_xlnm.Print_Area" localSheetId="4">'1130-01 AR - TRADE (BF)'!$A$1:$D$13</definedName>
    <definedName name="_xlnm.Print_Area" localSheetId="6">'1151-05 INCOME WHT'!$A$1:$D$62</definedName>
    <definedName name="_xlnm.Print_Area" localSheetId="7">'1151-09 INCOME WHT Y''2563'!$A$1:$D$10</definedName>
    <definedName name="_xlnm.Print_Area" localSheetId="8">'1151-10 INCOME WHT-BANK '!$A$1:$D$14</definedName>
    <definedName name="_xlnm.Print_Area" localSheetId="9">'1151-11 INSURANCE PREMIUMS PAID'!$A$1:$R$10</definedName>
    <definedName name="_xlnm.Print_Area" localSheetId="10">'1151-12 INCOME WHT-BANK Y''2565'!$A$1:$D$13</definedName>
    <definedName name="_xlnm.Print_Area" localSheetId="11">'1151-13 INCOME WHT Y''2566'!$A$1:$D$77</definedName>
    <definedName name="_xlnm.Print_Area" localSheetId="12">'1153-01ACCRUED INTEREST'!$A$1:$D$10</definedName>
    <definedName name="_xlnm.Print_Area" localSheetId="14">'1157-00 DEFER INTEREST ON CA'!#REF!</definedName>
    <definedName name="_xlnm.Print_Area" localSheetId="13">'1157-00,215-00 HIRE PURCHASE'!$A$1:$O$62</definedName>
    <definedName name="_xlnm.Print_Area" localSheetId="16">'2131-01 ACCRUED SALARY'!$A$1:$I$32</definedName>
    <definedName name="_xlnm.Print_Area" localSheetId="18">'2131-04 SSO PAYABLE'!$A$1:$D$10</definedName>
    <definedName name="_xlnm.Print_Area" localSheetId="19">'2132-01 WHT PND.1 PAYABLE'!$A$1:$D$10</definedName>
    <definedName name="_xlnm.Print_Area" localSheetId="20">'2132-03 WHT PND.3 PAYABLE '!$A$1:$D$11</definedName>
    <definedName name="_xlnm.Print_Area" localSheetId="21">'2132-04 WHT PND.53 PAYABLE'!$A$1:$D$12</definedName>
    <definedName name="_xlnm.Print_Area" localSheetId="22">'2136-00 SUSPENSE OUTPUT TAX'!$A$1:$D$17</definedName>
    <definedName name="_xlnm.Print_Area" localSheetId="23">'2137-00 REVENUE DEP. PAYABLE'!$A$1:$D$10</definedName>
    <definedName name="_xlnm.Print_Area" localSheetId="15">'2150-00 HIRE PURCHASE PAYABLE'!$A$1:$D$41</definedName>
    <definedName name="_xlnm.Print_Area" localSheetId="26">'2210-00 LONG-TERM DEBT-BANK LO'!$A$1:$K$171</definedName>
    <definedName name="_xlnm.Print_Area" localSheetId="27">'2300-00 EMPLOYRR BENEFIT'!$A$1:$D$15</definedName>
    <definedName name="_xlnm.Print_Area" localSheetId="28">PP.30!$B$1:$O$35</definedName>
    <definedName name="_xlnm.Print_Area" localSheetId="17">SALARY!$A$1:$K$83</definedName>
    <definedName name="_xlnm.Print_Area" localSheetId="0">'TB2024'!$A$1:$P$87</definedName>
    <definedName name="_xlnm.Print_Titles" localSheetId="14">'1157-00 DEFER INTEREST ON CA'!$1:$5</definedName>
    <definedName name="_xlnm.Print_Titles" localSheetId="13">'1157-00,215-00 HIRE PURCHASE'!$1:$12</definedName>
    <definedName name="_xlnm.Recorder" localSheetId="26">#REF!</definedName>
    <definedName name="_xlnm.Recorder">#REF!</definedName>
    <definedName name="TBL" localSheetId="26">'[4]TB Link'!$A:$A</definedName>
    <definedName name="TBL">'TB2024'!$A:$A</definedName>
    <definedName name="TBL.." localSheetId="26">#REF!</definedName>
    <definedName name="TBL..">#REF!</definedName>
    <definedName name="TBL..2558" localSheetId="26">#REF!</definedName>
    <definedName name="TBL..2558">#REF!</definedName>
    <definedName name="TBL..2559" localSheetId="26">#REF!</definedName>
    <definedName name="TBL..2559">#REF!</definedName>
    <definedName name="TBL.A" localSheetId="26">'[4]TB Link'!$E:$E</definedName>
    <definedName name="TBL.A">'TB2024'!#REF!</definedName>
    <definedName name="TBL.B" localSheetId="26">'[4]TB Link'!$J:$J</definedName>
    <definedName name="TBL.B">'TB2024'!$P:$P</definedName>
    <definedName name="TotalUnit">[2]FIFOInOut!$N$3</definedName>
    <definedName name="TotalUnitSold">[2]FIFOInOut!#REF!</definedName>
    <definedName name="Unit_Cost">[2]FIFOInOut!$H$6:$H$736</definedName>
    <definedName name="Unit_Sold">[2]FIFOInOut!#REF!</definedName>
    <definedName name="Units_Outward">[2]FIFOInOut!$J$6:$J$736</definedName>
    <definedName name="UnitSold">[2]FIFOInOut!$N$6:$N$736</definedName>
    <definedName name="เดือน" localSheetId="26">#REF!</definedName>
    <definedName name="เดือน">#REF!</definedName>
    <definedName name="ปี" localSheetId="26">#REF!</definedName>
    <definedName name="ปี">#REF!</definedName>
    <definedName name="วันที่" localSheetId="26">#REF!</definedName>
    <definedName name="วันที่">#REF!</definedName>
    <definedName name="作業時間定時" localSheetId="26">#REF!</definedName>
    <definedName name="作業時間定時">#REF!</definedName>
  </definedNames>
  <calcPr calcId="181029"/>
</workbook>
</file>

<file path=xl/calcChain.xml><?xml version="1.0" encoding="utf-8"?>
<calcChain xmlns="http://schemas.openxmlformats.org/spreadsheetml/2006/main">
  <c r="B3" i="129" l="1"/>
  <c r="G29" i="129"/>
  <c r="H28" i="129"/>
  <c r="G28" i="129" s="1"/>
  <c r="D18" i="130"/>
  <c r="D17" i="130"/>
  <c r="D11" i="130"/>
  <c r="D13" i="130" s="1"/>
  <c r="A3" i="130"/>
  <c r="G31" i="129" l="1"/>
  <c r="H30" i="129"/>
  <c r="F25" i="82"/>
  <c r="F26" i="82" l="1"/>
  <c r="G30" i="129"/>
  <c r="G27" i="129"/>
  <c r="AD22" i="129"/>
  <c r="AC22" i="129"/>
  <c r="AB22" i="129"/>
  <c r="AA22" i="129"/>
  <c r="Z22" i="129"/>
  <c r="Y22" i="129"/>
  <c r="V22" i="129"/>
  <c r="U22" i="129"/>
  <c r="T22" i="129"/>
  <c r="R22" i="129"/>
  <c r="Q22" i="129"/>
  <c r="N22" i="129"/>
  <c r="M22" i="129"/>
  <c r="I22" i="129"/>
  <c r="H22" i="129"/>
  <c r="G22" i="129"/>
  <c r="F22" i="129"/>
  <c r="E22" i="129"/>
  <c r="D22" i="129"/>
  <c r="X21" i="129"/>
  <c r="W21" i="129"/>
  <c r="P21" i="129"/>
  <c r="J21" i="129"/>
  <c r="L21" i="129" s="1"/>
  <c r="C21" i="129"/>
  <c r="X20" i="129"/>
  <c r="W20" i="129"/>
  <c r="P20" i="129"/>
  <c r="J20" i="129"/>
  <c r="L20" i="129" s="1"/>
  <c r="C20" i="129"/>
  <c r="X19" i="129"/>
  <c r="W19" i="129"/>
  <c r="P19" i="129"/>
  <c r="J19" i="129"/>
  <c r="L19" i="129" s="1"/>
  <c r="C19" i="129"/>
  <c r="X18" i="129"/>
  <c r="W18" i="129"/>
  <c r="P18" i="129"/>
  <c r="J18" i="129"/>
  <c r="L18" i="129" s="1"/>
  <c r="C18" i="129"/>
  <c r="X17" i="129"/>
  <c r="W17" i="129"/>
  <c r="P17" i="129"/>
  <c r="J17" i="129"/>
  <c r="L17" i="129" s="1"/>
  <c r="C17" i="129"/>
  <c r="X16" i="129"/>
  <c r="W16" i="129"/>
  <c r="P16" i="129"/>
  <c r="J16" i="129"/>
  <c r="L16" i="129" s="1"/>
  <c r="C16" i="129"/>
  <c r="X15" i="129"/>
  <c r="W15" i="129"/>
  <c r="P15" i="129"/>
  <c r="J15" i="129"/>
  <c r="C15" i="129"/>
  <c r="X14" i="129"/>
  <c r="W14" i="129"/>
  <c r="P14" i="129"/>
  <c r="J14" i="129"/>
  <c r="L14" i="129" s="1"/>
  <c r="C14" i="129"/>
  <c r="X13" i="129"/>
  <c r="W13" i="129"/>
  <c r="P13" i="129"/>
  <c r="J13" i="129"/>
  <c r="L13" i="129" s="1"/>
  <c r="C13" i="129"/>
  <c r="X12" i="129"/>
  <c r="W12" i="129"/>
  <c r="P12" i="129"/>
  <c r="J12" i="129"/>
  <c r="L12" i="129" s="1"/>
  <c r="C12" i="129"/>
  <c r="X11" i="129"/>
  <c r="W11" i="129"/>
  <c r="P11" i="129"/>
  <c r="J11" i="129"/>
  <c r="C11" i="129"/>
  <c r="W10" i="129"/>
  <c r="P10" i="129"/>
  <c r="J10" i="129"/>
  <c r="C10" i="129"/>
  <c r="AE21" i="129" l="1"/>
  <c r="G32" i="129"/>
  <c r="G33" i="129"/>
  <c r="AE16" i="129"/>
  <c r="L15" i="129"/>
  <c r="AE10" i="129"/>
  <c r="AE19" i="129"/>
  <c r="X22" i="129"/>
  <c r="Y23" i="129" s="1"/>
  <c r="AE12" i="129"/>
  <c r="AE14" i="129"/>
  <c r="AE17" i="129"/>
  <c r="AE13" i="129"/>
  <c r="AE20" i="129"/>
  <c r="W22" i="129"/>
  <c r="R46" i="129" s="1"/>
  <c r="R52" i="129" s="1"/>
  <c r="R58" i="129" s="1"/>
  <c r="AE15" i="129"/>
  <c r="P22" i="129"/>
  <c r="AE11" i="129"/>
  <c r="J22" i="129"/>
  <c r="C22" i="129"/>
  <c r="R59" i="129" s="1"/>
  <c r="AE18" i="129"/>
  <c r="L10" i="129"/>
  <c r="G34" i="129" l="1"/>
  <c r="AE22" i="129"/>
  <c r="R60" i="129"/>
  <c r="R61" i="129" s="1"/>
  <c r="K22" i="129" l="1"/>
  <c r="L11" i="129"/>
  <c r="L22" i="129" s="1"/>
  <c r="J33" i="128" l="1"/>
  <c r="J34" i="128"/>
  <c r="J35" i="128"/>
  <c r="J36" i="128"/>
  <c r="J37" i="128"/>
  <c r="J38" i="128"/>
  <c r="J32" i="128"/>
  <c r="J170" i="128" s="1"/>
  <c r="A3" i="128"/>
  <c r="F166" i="128"/>
  <c r="F165" i="128"/>
  <c r="F164" i="128"/>
  <c r="F163" i="128"/>
  <c r="F162" i="128"/>
  <c r="F161" i="128"/>
  <c r="F160" i="128"/>
  <c r="F159" i="128"/>
  <c r="F158" i="128"/>
  <c r="F157" i="128"/>
  <c r="F156" i="128"/>
  <c r="F155" i="128"/>
  <c r="F154" i="128"/>
  <c r="F153" i="128"/>
  <c r="F152" i="128"/>
  <c r="F151" i="128"/>
  <c r="F150" i="128"/>
  <c r="F149" i="128"/>
  <c r="F148" i="128"/>
  <c r="F147" i="128"/>
  <c r="F146" i="128"/>
  <c r="F145" i="128"/>
  <c r="F144" i="128"/>
  <c r="F143" i="128"/>
  <c r="F142" i="128"/>
  <c r="F141" i="128"/>
  <c r="F140" i="128"/>
  <c r="F139" i="128"/>
  <c r="F138" i="128"/>
  <c r="F137" i="128"/>
  <c r="F136" i="128"/>
  <c r="F135" i="128"/>
  <c r="F134" i="128"/>
  <c r="F133" i="128"/>
  <c r="F132" i="128"/>
  <c r="F131" i="128"/>
  <c r="F130" i="128"/>
  <c r="F129" i="128"/>
  <c r="F128" i="128"/>
  <c r="F127" i="128"/>
  <c r="F126" i="128"/>
  <c r="F125" i="128"/>
  <c r="F124" i="128"/>
  <c r="F123" i="128"/>
  <c r="F122" i="128"/>
  <c r="F121" i="128"/>
  <c r="F120" i="128"/>
  <c r="F119" i="128"/>
  <c r="F118" i="128"/>
  <c r="F117" i="128"/>
  <c r="F116" i="128"/>
  <c r="F115" i="128"/>
  <c r="F114" i="128"/>
  <c r="F113" i="128"/>
  <c r="F112" i="128"/>
  <c r="F111" i="128"/>
  <c r="F110" i="128"/>
  <c r="F109" i="128"/>
  <c r="F108" i="128"/>
  <c r="F107" i="128"/>
  <c r="F106" i="128"/>
  <c r="F105" i="128"/>
  <c r="F104" i="128"/>
  <c r="F103" i="128"/>
  <c r="F102" i="128"/>
  <c r="F101" i="128"/>
  <c r="F100" i="128"/>
  <c r="F99" i="128"/>
  <c r="F98" i="128"/>
  <c r="F97" i="128"/>
  <c r="F96" i="128"/>
  <c r="F95" i="128"/>
  <c r="F94" i="128"/>
  <c r="F93" i="128"/>
  <c r="F92" i="128"/>
  <c r="F91" i="128"/>
  <c r="F90" i="128"/>
  <c r="F89" i="128"/>
  <c r="F88" i="128"/>
  <c r="F87" i="128"/>
  <c r="F86" i="128"/>
  <c r="F85" i="128"/>
  <c r="F84" i="128"/>
  <c r="F83" i="128"/>
  <c r="F82" i="128"/>
  <c r="F81" i="128"/>
  <c r="F80" i="128"/>
  <c r="F79" i="128"/>
  <c r="F78" i="128"/>
  <c r="F77" i="128"/>
  <c r="F76" i="128"/>
  <c r="F75" i="128"/>
  <c r="F74" i="128"/>
  <c r="F73" i="128"/>
  <c r="F72" i="128"/>
  <c r="F71" i="128"/>
  <c r="F70" i="128"/>
  <c r="F69" i="128"/>
  <c r="F68" i="128"/>
  <c r="F67" i="128"/>
  <c r="F66" i="128"/>
  <c r="F65" i="128"/>
  <c r="F64" i="128"/>
  <c r="F63" i="128"/>
  <c r="F62" i="128"/>
  <c r="F61" i="128"/>
  <c r="F60" i="128"/>
  <c r="F59" i="128"/>
  <c r="F58" i="128"/>
  <c r="F57" i="128"/>
  <c r="F56" i="128"/>
  <c r="F55" i="128"/>
  <c r="F54" i="128"/>
  <c r="F53" i="128"/>
  <c r="F52" i="128"/>
  <c r="F51" i="128"/>
  <c r="F50" i="128"/>
  <c r="F49" i="128"/>
  <c r="F48" i="128"/>
  <c r="F47" i="128"/>
  <c r="F46" i="128"/>
  <c r="F45" i="128"/>
  <c r="F44" i="128"/>
  <c r="F43" i="128"/>
  <c r="F42" i="128"/>
  <c r="F41" i="128"/>
  <c r="F40" i="128"/>
  <c r="F39" i="128"/>
  <c r="F38" i="128"/>
  <c r="F37" i="128"/>
  <c r="F36" i="128"/>
  <c r="F35" i="128"/>
  <c r="F34" i="128"/>
  <c r="F33" i="128"/>
  <c r="F32" i="128"/>
  <c r="F31" i="128"/>
  <c r="F30" i="128"/>
  <c r="F29" i="128"/>
  <c r="F28" i="128"/>
  <c r="F27" i="128"/>
  <c r="F26" i="128"/>
  <c r="F25" i="128"/>
  <c r="F24" i="128"/>
  <c r="F23" i="128"/>
  <c r="F22" i="128"/>
  <c r="F21" i="128"/>
  <c r="F20" i="128"/>
  <c r="F19" i="128"/>
  <c r="F18" i="128"/>
  <c r="F17" i="128"/>
  <c r="F16" i="128"/>
  <c r="F15" i="128"/>
  <c r="F14" i="128"/>
  <c r="F13" i="128"/>
  <c r="F12" i="128"/>
  <c r="F11" i="128"/>
  <c r="F10" i="128"/>
  <c r="F9" i="128"/>
  <c r="F8" i="128"/>
  <c r="F7" i="128"/>
  <c r="J7" i="128" s="1"/>
  <c r="I7" i="128" s="1"/>
  <c r="K7" i="128" s="1"/>
  <c r="J8" i="128" l="1"/>
  <c r="I8" i="128" s="1"/>
  <c r="K8" i="128" s="1"/>
  <c r="J9" i="128" l="1"/>
  <c r="I9" i="128" s="1"/>
  <c r="K9" i="128" l="1"/>
  <c r="J10" i="128" l="1"/>
  <c r="I10" i="128" s="1"/>
  <c r="K10" i="128" l="1"/>
  <c r="J11" i="128" l="1"/>
  <c r="I11" i="128" s="1"/>
  <c r="K11" i="128" s="1"/>
  <c r="J12" i="128" l="1"/>
  <c r="I12" i="128" s="1"/>
  <c r="K12" i="128" s="1"/>
  <c r="J13" i="128" l="1"/>
  <c r="I13" i="128" s="1"/>
  <c r="K13" i="128" s="1"/>
  <c r="J14" i="128" l="1"/>
  <c r="I14" i="128" s="1"/>
  <c r="K14" i="128" s="1"/>
  <c r="J15" i="128" l="1"/>
  <c r="I15" i="128" s="1"/>
  <c r="K15" i="128" s="1"/>
  <c r="J16" i="128" l="1"/>
  <c r="I16" i="128" s="1"/>
  <c r="K16" i="128" s="1"/>
  <c r="J17" i="128" l="1"/>
  <c r="I17" i="128" s="1"/>
  <c r="K17" i="128" s="1"/>
  <c r="J18" i="128" l="1"/>
  <c r="I18" i="128" s="1"/>
  <c r="K18" i="128" s="1"/>
  <c r="J19" i="128" l="1"/>
  <c r="I19" i="128" s="1"/>
  <c r="K19" i="128" l="1"/>
  <c r="J20" i="128" l="1"/>
  <c r="I20" i="128" l="1"/>
  <c r="K20" i="128" l="1"/>
  <c r="J21" i="128" l="1"/>
  <c r="I21" i="128" l="1"/>
  <c r="K21" i="128" l="1"/>
  <c r="J22" i="128" l="1"/>
  <c r="I22" i="128" l="1"/>
  <c r="K22" i="128" l="1"/>
  <c r="J23" i="128" l="1"/>
  <c r="I23" i="128" l="1"/>
  <c r="K23" i="128" l="1"/>
  <c r="J24" i="128" l="1"/>
  <c r="I24" i="128" l="1"/>
  <c r="K24" i="128" l="1"/>
  <c r="J25" i="128" l="1"/>
  <c r="I25" i="128" s="1"/>
  <c r="K25" i="128" s="1"/>
  <c r="J26" i="128" l="1"/>
  <c r="I26" i="128" s="1"/>
  <c r="K26" i="128" s="1"/>
  <c r="J27" i="128" l="1"/>
  <c r="I27" i="128" s="1"/>
  <c r="K27" i="128" s="1"/>
  <c r="J28" i="128" l="1"/>
  <c r="I28" i="128" s="1"/>
  <c r="K28" i="128" s="1"/>
  <c r="J29" i="128" l="1"/>
  <c r="I29" i="128" s="1"/>
  <c r="K29" i="128" s="1"/>
  <c r="J30" i="128" l="1"/>
  <c r="I30" i="128" s="1"/>
  <c r="K30" i="128" s="1"/>
  <c r="J31" i="128" l="1"/>
  <c r="I31" i="128" l="1"/>
  <c r="K31" i="128" l="1"/>
  <c r="K32" i="128" l="1"/>
  <c r="K33" i="128" l="1"/>
  <c r="K34" i="128" l="1"/>
  <c r="K35" i="128" l="1"/>
  <c r="K36" i="128" l="1"/>
  <c r="K37" i="128" l="1"/>
  <c r="K38" i="128" l="1"/>
  <c r="K168" i="128" s="1"/>
  <c r="J39" i="128" l="1"/>
  <c r="I39" i="128" s="1"/>
  <c r="K39" i="128" s="1"/>
  <c r="J40" i="128" l="1"/>
  <c r="I40" i="128" s="1"/>
  <c r="K40" i="128" s="1"/>
  <c r="J41" i="128" l="1"/>
  <c r="I41" i="128" s="1"/>
  <c r="K41" i="128" s="1"/>
  <c r="J42" i="128" l="1"/>
  <c r="I42" i="128" s="1"/>
  <c r="K42" i="128" s="1"/>
  <c r="J43" i="128" l="1"/>
  <c r="I43" i="128" s="1"/>
  <c r="K43" i="128" s="1"/>
  <c r="J44" i="128" l="1"/>
  <c r="I44" i="128" s="1"/>
  <c r="K44" i="128" s="1"/>
  <c r="J45" i="128" l="1"/>
  <c r="I45" i="128" s="1"/>
  <c r="K45" i="128" s="1"/>
  <c r="J46" i="128" l="1"/>
  <c r="I46" i="128" s="1"/>
  <c r="K46" i="128" s="1"/>
  <c r="J47" i="128" l="1"/>
  <c r="I47" i="128" s="1"/>
  <c r="K47" i="128" s="1"/>
  <c r="J48" i="128" l="1"/>
  <c r="I48" i="128" s="1"/>
  <c r="K48" i="128" s="1"/>
  <c r="J49" i="128" l="1"/>
  <c r="I49" i="128" s="1"/>
  <c r="K49" i="128" s="1"/>
  <c r="J50" i="128" l="1"/>
  <c r="I50" i="128" s="1"/>
  <c r="K50" i="128" s="1"/>
  <c r="J51" i="128" l="1"/>
  <c r="I51" i="128" s="1"/>
  <c r="K51" i="128" s="1"/>
  <c r="J52" i="128" l="1"/>
  <c r="I52" i="128" s="1"/>
  <c r="K52" i="128" s="1"/>
  <c r="J53" i="128" l="1"/>
  <c r="I53" i="128" s="1"/>
  <c r="K53" i="128" s="1"/>
  <c r="J54" i="128" l="1"/>
  <c r="I54" i="128" s="1"/>
  <c r="K54" i="128" s="1"/>
  <c r="J55" i="128" l="1"/>
  <c r="I55" i="128" s="1"/>
  <c r="K55" i="128" s="1"/>
  <c r="J56" i="128" l="1"/>
  <c r="I56" i="128" s="1"/>
  <c r="K56" i="128" s="1"/>
  <c r="J57" i="128" l="1"/>
  <c r="I57" i="128" s="1"/>
  <c r="K57" i="128" s="1"/>
  <c r="J58" i="128" l="1"/>
  <c r="I58" i="128" s="1"/>
  <c r="K58" i="128" s="1"/>
  <c r="J59" i="128" l="1"/>
  <c r="I59" i="128" s="1"/>
  <c r="K59" i="128" s="1"/>
  <c r="J60" i="128" l="1"/>
  <c r="I60" i="128" s="1"/>
  <c r="K60" i="128" s="1"/>
  <c r="J61" i="128" l="1"/>
  <c r="I61" i="128" s="1"/>
  <c r="K61" i="128" s="1"/>
  <c r="J62" i="128" l="1"/>
  <c r="I62" i="128" s="1"/>
  <c r="K62" i="128" s="1"/>
  <c r="J63" i="128" l="1"/>
  <c r="I63" i="128" s="1"/>
  <c r="K63" i="128" s="1"/>
  <c r="J64" i="128" l="1"/>
  <c r="I64" i="128" s="1"/>
  <c r="K64" i="128" s="1"/>
  <c r="J65" i="128" l="1"/>
  <c r="I65" i="128" s="1"/>
  <c r="K65" i="128" s="1"/>
  <c r="J66" i="128" l="1"/>
  <c r="I66" i="128" s="1"/>
  <c r="K66" i="128" s="1"/>
  <c r="J67" i="128" l="1"/>
  <c r="I67" i="128" s="1"/>
  <c r="K67" i="128" s="1"/>
  <c r="J68" i="128" l="1"/>
  <c r="I68" i="128" s="1"/>
  <c r="K68" i="128" s="1"/>
  <c r="J69" i="128" l="1"/>
  <c r="I69" i="128" s="1"/>
  <c r="K69" i="128" s="1"/>
  <c r="J70" i="128" l="1"/>
  <c r="I70" i="128" s="1"/>
  <c r="K70" i="128" s="1"/>
  <c r="J71" i="128" l="1"/>
  <c r="I71" i="128" s="1"/>
  <c r="K71" i="128" s="1"/>
  <c r="J72" i="128" l="1"/>
  <c r="I72" i="128" s="1"/>
  <c r="K72" i="128" s="1"/>
  <c r="J73" i="128" l="1"/>
  <c r="I73" i="128" s="1"/>
  <c r="K73" i="128" s="1"/>
  <c r="J74" i="128" l="1"/>
  <c r="I74" i="128" s="1"/>
  <c r="K74" i="128" s="1"/>
  <c r="J75" i="128" l="1"/>
  <c r="I75" i="128" s="1"/>
  <c r="K75" i="128" s="1"/>
  <c r="J76" i="128" l="1"/>
  <c r="I76" i="128" s="1"/>
  <c r="K76" i="128" s="1"/>
  <c r="J77" i="128" l="1"/>
  <c r="I77" i="128" s="1"/>
  <c r="K77" i="128" s="1"/>
  <c r="J78" i="128" l="1"/>
  <c r="I78" i="128" s="1"/>
  <c r="K78" i="128" s="1"/>
  <c r="J79" i="128" l="1"/>
  <c r="I79" i="128" s="1"/>
  <c r="K79" i="128" s="1"/>
  <c r="J80" i="128" l="1"/>
  <c r="I80" i="128" s="1"/>
  <c r="K80" i="128" s="1"/>
  <c r="J81" i="128" l="1"/>
  <c r="I81" i="128" s="1"/>
  <c r="K81" i="128" s="1"/>
  <c r="J82" i="128" l="1"/>
  <c r="I82" i="128" s="1"/>
  <c r="K82" i="128" s="1"/>
  <c r="J83" i="128" l="1"/>
  <c r="I83" i="128" s="1"/>
  <c r="K83" i="128" s="1"/>
  <c r="J84" i="128" l="1"/>
  <c r="I84" i="128" s="1"/>
  <c r="K84" i="128" s="1"/>
  <c r="J85" i="128" l="1"/>
  <c r="I85" i="128" s="1"/>
  <c r="K85" i="128" s="1"/>
  <c r="J86" i="128" l="1"/>
  <c r="I86" i="128" s="1"/>
  <c r="K86" i="128" s="1"/>
  <c r="J87" i="128" l="1"/>
  <c r="I87" i="128" s="1"/>
  <c r="K87" i="128" s="1"/>
  <c r="J88" i="128" l="1"/>
  <c r="I88" i="128" s="1"/>
  <c r="K88" i="128" s="1"/>
  <c r="J89" i="128" l="1"/>
  <c r="I89" i="128" s="1"/>
  <c r="K89" i="128" s="1"/>
  <c r="J90" i="128" l="1"/>
  <c r="I90" i="128" s="1"/>
  <c r="K90" i="128" s="1"/>
  <c r="J91" i="128" l="1"/>
  <c r="I91" i="128" s="1"/>
  <c r="K91" i="128" s="1"/>
  <c r="J92" i="128" l="1"/>
  <c r="I92" i="128" s="1"/>
  <c r="K92" i="128" s="1"/>
  <c r="J93" i="128" l="1"/>
  <c r="I93" i="128" s="1"/>
  <c r="K93" i="128" s="1"/>
  <c r="J94" i="128" l="1"/>
  <c r="I94" i="128" s="1"/>
  <c r="K94" i="128" s="1"/>
  <c r="J95" i="128" l="1"/>
  <c r="I95" i="128" s="1"/>
  <c r="K95" i="128" s="1"/>
  <c r="J96" i="128" l="1"/>
  <c r="I96" i="128" s="1"/>
  <c r="K96" i="128" s="1"/>
  <c r="J97" i="128" l="1"/>
  <c r="I97" i="128" s="1"/>
  <c r="K97" i="128" s="1"/>
  <c r="J98" i="128" l="1"/>
  <c r="I98" i="128" s="1"/>
  <c r="K98" i="128" s="1"/>
  <c r="J99" i="128" l="1"/>
  <c r="I99" i="128" s="1"/>
  <c r="K99" i="128" s="1"/>
  <c r="J100" i="128" l="1"/>
  <c r="I100" i="128" s="1"/>
  <c r="K100" i="128" s="1"/>
  <c r="J101" i="128" l="1"/>
  <c r="I101" i="128" s="1"/>
  <c r="K101" i="128" s="1"/>
  <c r="J102" i="128" l="1"/>
  <c r="I102" i="128" s="1"/>
  <c r="K102" i="128" s="1"/>
  <c r="J103" i="128" l="1"/>
  <c r="I103" i="128" s="1"/>
  <c r="K103" i="128" s="1"/>
  <c r="J104" i="128" l="1"/>
  <c r="I104" i="128" s="1"/>
  <c r="K104" i="128" s="1"/>
  <c r="J105" i="128" l="1"/>
  <c r="I105" i="128" s="1"/>
  <c r="K105" i="128" s="1"/>
  <c r="J106" i="128" l="1"/>
  <c r="I106" i="128" s="1"/>
  <c r="K106" i="128" s="1"/>
  <c r="J107" i="128" l="1"/>
  <c r="I107" i="128" s="1"/>
  <c r="K107" i="128" s="1"/>
  <c r="J108" i="128" l="1"/>
  <c r="I108" i="128" s="1"/>
  <c r="K108" i="128" s="1"/>
  <c r="J109" i="128" l="1"/>
  <c r="I109" i="128" s="1"/>
  <c r="K109" i="128" s="1"/>
  <c r="J110" i="128" l="1"/>
  <c r="I110" i="128" s="1"/>
  <c r="K110" i="128" s="1"/>
  <c r="J111" i="128" l="1"/>
  <c r="I111" i="128" s="1"/>
  <c r="K111" i="128" s="1"/>
  <c r="J112" i="128" l="1"/>
  <c r="I112" i="128" s="1"/>
  <c r="K112" i="128" s="1"/>
  <c r="J113" i="128" l="1"/>
  <c r="I113" i="128" s="1"/>
  <c r="K113" i="128" s="1"/>
  <c r="J114" i="128" l="1"/>
  <c r="I114" i="128" s="1"/>
  <c r="K114" i="128" s="1"/>
  <c r="J115" i="128" l="1"/>
  <c r="I115" i="128" s="1"/>
  <c r="K115" i="128" s="1"/>
  <c r="J116" i="128" l="1"/>
  <c r="I116" i="128" s="1"/>
  <c r="K116" i="128" s="1"/>
  <c r="J117" i="128" l="1"/>
  <c r="I117" i="128" s="1"/>
  <c r="K117" i="128" s="1"/>
  <c r="J118" i="128" l="1"/>
  <c r="I118" i="128" s="1"/>
  <c r="K118" i="128" s="1"/>
  <c r="J119" i="128" l="1"/>
  <c r="I119" i="128" s="1"/>
  <c r="K119" i="128" s="1"/>
  <c r="J120" i="128" l="1"/>
  <c r="I120" i="128" s="1"/>
  <c r="K120" i="128" s="1"/>
  <c r="J121" i="128" l="1"/>
  <c r="I121" i="128" s="1"/>
  <c r="K121" i="128" s="1"/>
  <c r="J122" i="128" l="1"/>
  <c r="I122" i="128" s="1"/>
  <c r="K122" i="128" s="1"/>
  <c r="J123" i="128" l="1"/>
  <c r="I123" i="128" s="1"/>
  <c r="K123" i="128" s="1"/>
  <c r="J124" i="128" l="1"/>
  <c r="I124" i="128" s="1"/>
  <c r="K124" i="128" s="1"/>
  <c r="J125" i="128" l="1"/>
  <c r="I125" i="128" s="1"/>
  <c r="K125" i="128" s="1"/>
  <c r="J126" i="128" l="1"/>
  <c r="I126" i="128" s="1"/>
  <c r="K126" i="128" s="1"/>
  <c r="J127" i="128" l="1"/>
  <c r="I127" i="128" s="1"/>
  <c r="K127" i="128" s="1"/>
  <c r="J128" i="128" l="1"/>
  <c r="I128" i="128" s="1"/>
  <c r="K128" i="128" s="1"/>
  <c r="J129" i="128" l="1"/>
  <c r="I129" i="128" s="1"/>
  <c r="K129" i="128" s="1"/>
  <c r="J130" i="128" l="1"/>
  <c r="I130" i="128" s="1"/>
  <c r="K130" i="128" s="1"/>
  <c r="J131" i="128" l="1"/>
  <c r="I131" i="128" s="1"/>
  <c r="K131" i="128" s="1"/>
  <c r="J132" i="128" l="1"/>
  <c r="I132" i="128" s="1"/>
  <c r="K132" i="128" s="1"/>
  <c r="J133" i="128" l="1"/>
  <c r="I133" i="128" s="1"/>
  <c r="K133" i="128" s="1"/>
  <c r="J134" i="128" l="1"/>
  <c r="I134" i="128" s="1"/>
  <c r="K134" i="128" s="1"/>
  <c r="J135" i="128" l="1"/>
  <c r="I135" i="128" s="1"/>
  <c r="K135" i="128" s="1"/>
  <c r="J136" i="128" l="1"/>
  <c r="I136" i="128" s="1"/>
  <c r="K136" i="128" s="1"/>
  <c r="J137" i="128" l="1"/>
  <c r="I137" i="128" s="1"/>
  <c r="K137" i="128" s="1"/>
  <c r="J138" i="128" l="1"/>
  <c r="I138" i="128" s="1"/>
  <c r="K138" i="128" s="1"/>
  <c r="J139" i="128" l="1"/>
  <c r="I139" i="128" s="1"/>
  <c r="K139" i="128" s="1"/>
  <c r="J140" i="128" l="1"/>
  <c r="I140" i="128" s="1"/>
  <c r="K140" i="128" s="1"/>
  <c r="J141" i="128" l="1"/>
  <c r="I141" i="128" s="1"/>
  <c r="K141" i="128" s="1"/>
  <c r="J142" i="128" l="1"/>
  <c r="I142" i="128" s="1"/>
  <c r="K142" i="128" s="1"/>
  <c r="J143" i="128" l="1"/>
  <c r="I143" i="128" s="1"/>
  <c r="K143" i="128" s="1"/>
  <c r="J144" i="128" l="1"/>
  <c r="I144" i="128" s="1"/>
  <c r="K144" i="128" s="1"/>
  <c r="J145" i="128" l="1"/>
  <c r="I145" i="128" s="1"/>
  <c r="K145" i="128" s="1"/>
  <c r="J146" i="128" l="1"/>
  <c r="I146" i="128" s="1"/>
  <c r="K146" i="128" s="1"/>
  <c r="J147" i="128" l="1"/>
  <c r="I147" i="128" s="1"/>
  <c r="K147" i="128" s="1"/>
  <c r="J148" i="128" l="1"/>
  <c r="I148" i="128" s="1"/>
  <c r="K148" i="128" s="1"/>
  <c r="J149" i="128" l="1"/>
  <c r="I149" i="128" s="1"/>
  <c r="K149" i="128" s="1"/>
  <c r="J150" i="128" l="1"/>
  <c r="I150" i="128" s="1"/>
  <c r="K150" i="128" s="1"/>
  <c r="J151" i="128" l="1"/>
  <c r="I151" i="128" s="1"/>
  <c r="K151" i="128" s="1"/>
  <c r="J152" i="128" l="1"/>
  <c r="I152" i="128" s="1"/>
  <c r="K152" i="128" s="1"/>
  <c r="J153" i="128" l="1"/>
  <c r="I153" i="128" s="1"/>
  <c r="K153" i="128" s="1"/>
  <c r="J154" i="128" l="1"/>
  <c r="I154" i="128" s="1"/>
  <c r="K154" i="128" s="1"/>
  <c r="J155" i="128" l="1"/>
  <c r="I155" i="128" s="1"/>
  <c r="K155" i="128" s="1"/>
  <c r="J156" i="128" l="1"/>
  <c r="I156" i="128" s="1"/>
  <c r="K156" i="128" s="1"/>
  <c r="J157" i="128" l="1"/>
  <c r="I157" i="128" s="1"/>
  <c r="K157" i="128" s="1"/>
  <c r="J158" i="128" l="1"/>
  <c r="I158" i="128" s="1"/>
  <c r="K158" i="128" s="1"/>
  <c r="J159" i="128" l="1"/>
  <c r="I159" i="128" s="1"/>
  <c r="K159" i="128" s="1"/>
  <c r="J160" i="128" l="1"/>
  <c r="I160" i="128" s="1"/>
  <c r="K160" i="128" s="1"/>
  <c r="J161" i="128" l="1"/>
  <c r="I161" i="128" s="1"/>
  <c r="K161" i="128" s="1"/>
  <c r="J162" i="128" l="1"/>
  <c r="I162" i="128" s="1"/>
  <c r="K162" i="128" s="1"/>
  <c r="J163" i="128" l="1"/>
  <c r="I163" i="128" s="1"/>
  <c r="K163" i="128" s="1"/>
  <c r="J164" i="128" l="1"/>
  <c r="I164" i="128" s="1"/>
  <c r="K164" i="128" s="1"/>
  <c r="J81" i="127"/>
  <c r="J82" i="127"/>
  <c r="I79" i="127"/>
  <c r="I78" i="127"/>
  <c r="I82" i="127"/>
  <c r="H82" i="127"/>
  <c r="H81" i="127"/>
  <c r="I81" i="127"/>
  <c r="H78" i="127"/>
  <c r="J80" i="127"/>
  <c r="I80" i="127"/>
  <c r="H80" i="127"/>
  <c r="J79" i="127"/>
  <c r="H79" i="127"/>
  <c r="J78" i="127"/>
  <c r="G82" i="127"/>
  <c r="G81" i="127"/>
  <c r="G80" i="127"/>
  <c r="G79" i="127"/>
  <c r="G78" i="127"/>
  <c r="J165" i="128" l="1"/>
  <c r="I165" i="128" s="1"/>
  <c r="K165" i="128" s="1"/>
  <c r="K82" i="127"/>
  <c r="K81" i="127"/>
  <c r="K80" i="127"/>
  <c r="J83" i="127"/>
  <c r="J84" i="127" s="1"/>
  <c r="H83" i="127"/>
  <c r="H84" i="127" s="1"/>
  <c r="I83" i="127"/>
  <c r="I84" i="127" s="1"/>
  <c r="K79" i="127"/>
  <c r="G83" i="127"/>
  <c r="G84" i="127" s="1"/>
  <c r="K78" i="127"/>
  <c r="H19" i="82"/>
  <c r="H17" i="82"/>
  <c r="H15" i="82"/>
  <c r="H13" i="82"/>
  <c r="H12" i="82"/>
  <c r="H11" i="82"/>
  <c r="H9" i="82"/>
  <c r="H8" i="82"/>
  <c r="H7" i="82"/>
  <c r="A3" i="127"/>
  <c r="A1" i="127"/>
  <c r="F28" i="120"/>
  <c r="F25" i="120"/>
  <c r="F22" i="120"/>
  <c r="F19" i="120"/>
  <c r="F16" i="120"/>
  <c r="F13" i="120"/>
  <c r="F10" i="120"/>
  <c r="G30" i="120"/>
  <c r="H30" i="120"/>
  <c r="I30" i="120"/>
  <c r="E30" i="120"/>
  <c r="J77" i="127"/>
  <c r="I77" i="127"/>
  <c r="H77" i="127"/>
  <c r="G77" i="127"/>
  <c r="K76" i="127"/>
  <c r="K75" i="127"/>
  <c r="K74" i="127"/>
  <c r="K73" i="127"/>
  <c r="K72" i="127"/>
  <c r="J71" i="127"/>
  <c r="I71" i="127"/>
  <c r="H71" i="127"/>
  <c r="G71" i="127"/>
  <c r="K70" i="127"/>
  <c r="K69" i="127"/>
  <c r="K68" i="127"/>
  <c r="K67" i="127"/>
  <c r="K66" i="127"/>
  <c r="J65" i="127"/>
  <c r="I65" i="127"/>
  <c r="H65" i="127"/>
  <c r="G65" i="127"/>
  <c r="K64" i="127"/>
  <c r="K63" i="127"/>
  <c r="K62" i="127"/>
  <c r="K61" i="127"/>
  <c r="K60" i="127"/>
  <c r="J59" i="127"/>
  <c r="I59" i="127"/>
  <c r="H59" i="127"/>
  <c r="G59" i="127"/>
  <c r="K58" i="127"/>
  <c r="K57" i="127"/>
  <c r="K56" i="127"/>
  <c r="K55" i="127"/>
  <c r="K54" i="127"/>
  <c r="J53" i="127"/>
  <c r="I53" i="127"/>
  <c r="H53" i="127"/>
  <c r="G53" i="127"/>
  <c r="K52" i="127"/>
  <c r="K51" i="127"/>
  <c r="K50" i="127"/>
  <c r="K49" i="127"/>
  <c r="K48" i="127"/>
  <c r="J47" i="127"/>
  <c r="I47" i="127"/>
  <c r="H47" i="127"/>
  <c r="G47" i="127"/>
  <c r="K46" i="127"/>
  <c r="K45" i="127"/>
  <c r="K44" i="127"/>
  <c r="K43" i="127"/>
  <c r="K42" i="127"/>
  <c r="J41" i="127"/>
  <c r="I41" i="127"/>
  <c r="H41" i="127"/>
  <c r="G41" i="127"/>
  <c r="K40" i="127"/>
  <c r="K39" i="127"/>
  <c r="K38" i="127"/>
  <c r="K37" i="127"/>
  <c r="K36" i="127"/>
  <c r="J35" i="127"/>
  <c r="I35" i="127"/>
  <c r="H35" i="127"/>
  <c r="G35" i="127"/>
  <c r="K34" i="127"/>
  <c r="K33" i="127"/>
  <c r="K32" i="127"/>
  <c r="K31" i="127"/>
  <c r="K30" i="127"/>
  <c r="J29" i="127"/>
  <c r="I29" i="127"/>
  <c r="H29" i="127"/>
  <c r="G29" i="127"/>
  <c r="K28" i="127"/>
  <c r="K27" i="127"/>
  <c r="K26" i="127"/>
  <c r="K25" i="127"/>
  <c r="K24" i="127"/>
  <c r="J23" i="127"/>
  <c r="I23" i="127"/>
  <c r="H23" i="127"/>
  <c r="G23" i="127"/>
  <c r="K22" i="127"/>
  <c r="K21" i="127"/>
  <c r="K20" i="127"/>
  <c r="K19" i="127"/>
  <c r="K18" i="127"/>
  <c r="J17" i="127"/>
  <c r="I17" i="127"/>
  <c r="H17" i="127"/>
  <c r="G17" i="127"/>
  <c r="K16" i="127"/>
  <c r="K15" i="127"/>
  <c r="K14" i="127"/>
  <c r="K13" i="127"/>
  <c r="K12" i="127"/>
  <c r="J11" i="127"/>
  <c r="G11" i="127"/>
  <c r="H11" i="127"/>
  <c r="I11" i="127"/>
  <c r="K7" i="127"/>
  <c r="K8" i="127"/>
  <c r="K9" i="127"/>
  <c r="K10" i="127"/>
  <c r="K6" i="127"/>
  <c r="J166" i="128" l="1"/>
  <c r="I166" i="128" s="1"/>
  <c r="K166" i="128" s="1"/>
  <c r="K83" i="127"/>
  <c r="K84" i="127" s="1"/>
  <c r="K23" i="127"/>
  <c r="K47" i="127"/>
  <c r="K65" i="127"/>
  <c r="K77" i="127"/>
  <c r="K11" i="127"/>
  <c r="K59" i="127"/>
  <c r="K71" i="127"/>
  <c r="F30" i="120"/>
  <c r="K35" i="127"/>
  <c r="K41" i="127"/>
  <c r="K29" i="127"/>
  <c r="K17" i="127"/>
  <c r="K53" i="127"/>
  <c r="M11" i="125" l="1"/>
  <c r="K11" i="125"/>
  <c r="J12" i="125"/>
  <c r="J13" i="125" s="1"/>
  <c r="J14" i="125" s="1"/>
  <c r="J15" i="125" s="1"/>
  <c r="J16" i="125" s="1"/>
  <c r="J17" i="125" s="1"/>
  <c r="J18" i="125" s="1"/>
  <c r="J19" i="125" s="1"/>
  <c r="J20" i="125" s="1"/>
  <c r="J21" i="125" s="1"/>
  <c r="J22" i="125" s="1"/>
  <c r="J23" i="125" s="1"/>
  <c r="J24" i="125" s="1"/>
  <c r="J25" i="125" s="1"/>
  <c r="J26" i="125" s="1"/>
  <c r="J27" i="125" s="1"/>
  <c r="J28" i="125" s="1"/>
  <c r="J29" i="125" s="1"/>
  <c r="J30" i="125" s="1"/>
  <c r="J31" i="125" s="1"/>
  <c r="J32" i="125" s="1"/>
  <c r="J33" i="125" s="1"/>
  <c r="J34" i="125" s="1"/>
  <c r="J35" i="125" s="1"/>
  <c r="J36" i="125" s="1"/>
  <c r="J37" i="125" s="1"/>
  <c r="J38" i="125" s="1"/>
  <c r="J39" i="125" s="1"/>
  <c r="J40" i="125" s="1"/>
  <c r="J41" i="125" s="1"/>
  <c r="J42" i="125" s="1"/>
  <c r="J43" i="125" s="1"/>
  <c r="J44" i="125" s="1"/>
  <c r="J45" i="125" s="1"/>
  <c r="J46" i="125" s="1"/>
  <c r="J47" i="125" s="1"/>
  <c r="J48" i="125" s="1"/>
  <c r="J49" i="125" s="1"/>
  <c r="J50" i="125" s="1"/>
  <c r="J51" i="125" s="1"/>
  <c r="J52" i="125" s="1"/>
  <c r="J53" i="125" s="1"/>
  <c r="J54" i="125" s="1"/>
  <c r="J55" i="125" s="1"/>
  <c r="J56" i="125" s="1"/>
  <c r="J57" i="125" s="1"/>
  <c r="J58" i="125" s="1"/>
  <c r="J59" i="125" s="1"/>
  <c r="K59" i="125" s="1"/>
  <c r="I13" i="125"/>
  <c r="G13" i="125" s="1"/>
  <c r="H13" i="125" s="1"/>
  <c r="I14" i="125"/>
  <c r="G14" i="125" s="1"/>
  <c r="H14" i="125" s="1"/>
  <c r="I15" i="125"/>
  <c r="G15" i="125" s="1"/>
  <c r="H15" i="125" s="1"/>
  <c r="I16" i="125"/>
  <c r="G16" i="125" s="1"/>
  <c r="H16" i="125" s="1"/>
  <c r="I17" i="125"/>
  <c r="G17" i="125" s="1"/>
  <c r="H17" i="125" s="1"/>
  <c r="I18" i="125"/>
  <c r="G18" i="125" s="1"/>
  <c r="H18" i="125" s="1"/>
  <c r="I19" i="125"/>
  <c r="G19" i="125" s="1"/>
  <c r="H19" i="125" s="1"/>
  <c r="I20" i="125"/>
  <c r="G20" i="125" s="1"/>
  <c r="H20" i="125" s="1"/>
  <c r="I21" i="125"/>
  <c r="G21" i="125" s="1"/>
  <c r="H21" i="125" s="1"/>
  <c r="I22" i="125"/>
  <c r="G22" i="125" s="1"/>
  <c r="H22" i="125" s="1"/>
  <c r="I23" i="125"/>
  <c r="G23" i="125" s="1"/>
  <c r="H23" i="125" s="1"/>
  <c r="I24" i="125"/>
  <c r="G24" i="125" s="1"/>
  <c r="H24" i="125" s="1"/>
  <c r="I25" i="125"/>
  <c r="G25" i="125" s="1"/>
  <c r="H25" i="125" s="1"/>
  <c r="I26" i="125"/>
  <c r="G26" i="125" s="1"/>
  <c r="H26" i="125" s="1"/>
  <c r="I27" i="125"/>
  <c r="G27" i="125" s="1"/>
  <c r="H27" i="125" s="1"/>
  <c r="I28" i="125"/>
  <c r="G28" i="125" s="1"/>
  <c r="H28" i="125" s="1"/>
  <c r="I29" i="125"/>
  <c r="G29" i="125" s="1"/>
  <c r="H29" i="125" s="1"/>
  <c r="I30" i="125"/>
  <c r="G30" i="125" s="1"/>
  <c r="H30" i="125" s="1"/>
  <c r="I31" i="125"/>
  <c r="G31" i="125" s="1"/>
  <c r="H31" i="125" s="1"/>
  <c r="I32" i="125"/>
  <c r="G32" i="125" s="1"/>
  <c r="H32" i="125" s="1"/>
  <c r="I33" i="125"/>
  <c r="G33" i="125" s="1"/>
  <c r="H33" i="125" s="1"/>
  <c r="I34" i="125"/>
  <c r="G34" i="125" s="1"/>
  <c r="H34" i="125" s="1"/>
  <c r="I35" i="125"/>
  <c r="G35" i="125" s="1"/>
  <c r="H35" i="125" s="1"/>
  <c r="I36" i="125"/>
  <c r="G36" i="125" s="1"/>
  <c r="H36" i="125" s="1"/>
  <c r="I37" i="125"/>
  <c r="G37" i="125" s="1"/>
  <c r="H37" i="125" s="1"/>
  <c r="I38" i="125"/>
  <c r="G38" i="125" s="1"/>
  <c r="H38" i="125" s="1"/>
  <c r="I39" i="125"/>
  <c r="G39" i="125" s="1"/>
  <c r="H39" i="125" s="1"/>
  <c r="I40" i="125"/>
  <c r="G40" i="125" s="1"/>
  <c r="H40" i="125" s="1"/>
  <c r="I41" i="125"/>
  <c r="G41" i="125" s="1"/>
  <c r="H41" i="125" s="1"/>
  <c r="I42" i="125"/>
  <c r="G42" i="125" s="1"/>
  <c r="H42" i="125" s="1"/>
  <c r="I43" i="125"/>
  <c r="G43" i="125" s="1"/>
  <c r="H43" i="125" s="1"/>
  <c r="I44" i="125"/>
  <c r="G44" i="125" s="1"/>
  <c r="H44" i="125" s="1"/>
  <c r="I45" i="125"/>
  <c r="G45" i="125" s="1"/>
  <c r="H45" i="125" s="1"/>
  <c r="I46" i="125"/>
  <c r="G46" i="125" s="1"/>
  <c r="H46" i="125" s="1"/>
  <c r="I47" i="125"/>
  <c r="G47" i="125" s="1"/>
  <c r="H47" i="125" s="1"/>
  <c r="I48" i="125"/>
  <c r="G48" i="125" s="1"/>
  <c r="H48" i="125" s="1"/>
  <c r="I49" i="125"/>
  <c r="G49" i="125" s="1"/>
  <c r="H49" i="125" s="1"/>
  <c r="I50" i="125"/>
  <c r="G50" i="125" s="1"/>
  <c r="H50" i="125" s="1"/>
  <c r="I51" i="125"/>
  <c r="G51" i="125" s="1"/>
  <c r="H51" i="125" s="1"/>
  <c r="I52" i="125"/>
  <c r="G52" i="125" s="1"/>
  <c r="H52" i="125" s="1"/>
  <c r="I53" i="125"/>
  <c r="G53" i="125" s="1"/>
  <c r="H53" i="125" s="1"/>
  <c r="I54" i="125"/>
  <c r="G54" i="125" s="1"/>
  <c r="H54" i="125" s="1"/>
  <c r="I55" i="125"/>
  <c r="G55" i="125" s="1"/>
  <c r="H55" i="125" s="1"/>
  <c r="I56" i="125"/>
  <c r="G56" i="125" s="1"/>
  <c r="H56" i="125" s="1"/>
  <c r="I57" i="125"/>
  <c r="G57" i="125" s="1"/>
  <c r="H57" i="125" s="1"/>
  <c r="I58" i="125"/>
  <c r="G58" i="125" s="1"/>
  <c r="H58" i="125" s="1"/>
  <c r="I59" i="125"/>
  <c r="G59" i="125" s="1"/>
  <c r="H59" i="125" s="1"/>
  <c r="I12" i="125"/>
  <c r="G12" i="125" s="1"/>
  <c r="L12" i="125" s="1"/>
  <c r="O11" i="125"/>
  <c r="A13" i="125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A42" i="125" s="1"/>
  <c r="A43" i="125" s="1"/>
  <c r="A44" i="125" s="1"/>
  <c r="A45" i="125" s="1"/>
  <c r="A46" i="125" s="1"/>
  <c r="A47" i="125" s="1"/>
  <c r="A48" i="125" s="1"/>
  <c r="A49" i="125" s="1"/>
  <c r="A50" i="125" s="1"/>
  <c r="A51" i="125" s="1"/>
  <c r="A52" i="125" s="1"/>
  <c r="A53" i="125" s="1"/>
  <c r="A54" i="125" s="1"/>
  <c r="A55" i="125" s="1"/>
  <c r="A56" i="125" s="1"/>
  <c r="A57" i="125" s="1"/>
  <c r="A58" i="125" s="1"/>
  <c r="A59" i="125" s="1"/>
  <c r="A4" i="125"/>
  <c r="A1" i="125"/>
  <c r="A3" i="88"/>
  <c r="F8" i="87"/>
  <c r="G8" i="87"/>
  <c r="H8" i="87"/>
  <c r="I8" i="87"/>
  <c r="J8" i="87"/>
  <c r="K8" i="87"/>
  <c r="L8" i="87"/>
  <c r="M8" i="87"/>
  <c r="N8" i="87"/>
  <c r="O8" i="87"/>
  <c r="P8" i="87"/>
  <c r="Q8" i="87"/>
  <c r="R8" i="87"/>
  <c r="R10" i="87"/>
  <c r="R6" i="87"/>
  <c r="D6" i="82"/>
  <c r="E6" i="82" s="1"/>
  <c r="D8" i="82"/>
  <c r="E8" i="82" s="1"/>
  <c r="D9" i="82"/>
  <c r="E9" i="82" s="1"/>
  <c r="D10" i="82"/>
  <c r="E10" i="82" s="1"/>
  <c r="D11" i="82"/>
  <c r="E11" i="82" s="1"/>
  <c r="D12" i="82"/>
  <c r="E12" i="82" s="1"/>
  <c r="D13" i="82"/>
  <c r="E13" i="82" s="1"/>
  <c r="D14" i="82"/>
  <c r="E14" i="82" s="1"/>
  <c r="D15" i="82"/>
  <c r="E15" i="82" s="1"/>
  <c r="D16" i="82"/>
  <c r="E16" i="82" s="1"/>
  <c r="D17" i="82"/>
  <c r="E17" i="82" s="1"/>
  <c r="D7" i="82"/>
  <c r="E7" i="82" s="1"/>
  <c r="N11" i="125" l="1"/>
  <c r="N12" i="125" s="1"/>
  <c r="N13" i="125" s="1"/>
  <c r="N14" i="125" s="1"/>
  <c r="N15" i="125" s="1"/>
  <c r="N16" i="125" s="1"/>
  <c r="N17" i="125" s="1"/>
  <c r="N18" i="125" s="1"/>
  <c r="N19" i="125" s="1"/>
  <c r="N20" i="125" s="1"/>
  <c r="N21" i="125" s="1"/>
  <c r="N22" i="125" s="1"/>
  <c r="N23" i="125" s="1"/>
  <c r="N24" i="125" s="1"/>
  <c r="N25" i="125" s="1"/>
  <c r="N26" i="125" s="1"/>
  <c r="N27" i="125" s="1"/>
  <c r="N28" i="125" s="1"/>
  <c r="N29" i="125" s="1"/>
  <c r="N30" i="125" s="1"/>
  <c r="N31" i="125" s="1"/>
  <c r="N32" i="125" s="1"/>
  <c r="N33" i="125" s="1"/>
  <c r="N34" i="125" s="1"/>
  <c r="N35" i="125" s="1"/>
  <c r="N36" i="125" s="1"/>
  <c r="N37" i="125" s="1"/>
  <c r="N38" i="125" s="1"/>
  <c r="N39" i="125" s="1"/>
  <c r="N40" i="125" s="1"/>
  <c r="N41" i="125" s="1"/>
  <c r="N42" i="125" s="1"/>
  <c r="N43" i="125" s="1"/>
  <c r="N44" i="125" s="1"/>
  <c r="N45" i="125" s="1"/>
  <c r="N46" i="125" s="1"/>
  <c r="N47" i="125" s="1"/>
  <c r="N48" i="125" s="1"/>
  <c r="N49" i="125" s="1"/>
  <c r="N50" i="125" s="1"/>
  <c r="N51" i="125" s="1"/>
  <c r="N52" i="125" s="1"/>
  <c r="N53" i="125" s="1"/>
  <c r="N54" i="125" s="1"/>
  <c r="N55" i="125" s="1"/>
  <c r="N56" i="125" s="1"/>
  <c r="N57" i="125" s="1"/>
  <c r="N58" i="125" s="1"/>
  <c r="N59" i="125" s="1"/>
  <c r="K16" i="125"/>
  <c r="K15" i="125"/>
  <c r="H12" i="125"/>
  <c r="M12" i="125" s="1"/>
  <c r="M13" i="125" s="1"/>
  <c r="M14" i="125" s="1"/>
  <c r="M15" i="125" s="1"/>
  <c r="M16" i="125" s="1"/>
  <c r="M17" i="125" s="1"/>
  <c r="M18" i="125" s="1"/>
  <c r="M19" i="125" s="1"/>
  <c r="M20" i="125" s="1"/>
  <c r="M21" i="125" s="1"/>
  <c r="M22" i="125" s="1"/>
  <c r="M23" i="125" s="1"/>
  <c r="M24" i="125" s="1"/>
  <c r="M25" i="125" s="1"/>
  <c r="M26" i="125" s="1"/>
  <c r="M27" i="125" s="1"/>
  <c r="M28" i="125" s="1"/>
  <c r="M29" i="125" s="1"/>
  <c r="M30" i="125" s="1"/>
  <c r="M31" i="125" s="1"/>
  <c r="M32" i="125" s="1"/>
  <c r="M33" i="125" s="1"/>
  <c r="M34" i="125" s="1"/>
  <c r="M35" i="125" s="1"/>
  <c r="M36" i="125" s="1"/>
  <c r="M37" i="125" s="1"/>
  <c r="M38" i="125" s="1"/>
  <c r="M39" i="125" s="1"/>
  <c r="M40" i="125" s="1"/>
  <c r="M41" i="125" s="1"/>
  <c r="M42" i="125" s="1"/>
  <c r="K40" i="125"/>
  <c r="K39" i="125"/>
  <c r="K14" i="125"/>
  <c r="K23" i="125"/>
  <c r="K46" i="125"/>
  <c r="K21" i="125"/>
  <c r="K56" i="125"/>
  <c r="K44" i="125"/>
  <c r="K32" i="125"/>
  <c r="K20" i="125"/>
  <c r="K50" i="125"/>
  <c r="K22" i="125"/>
  <c r="K33" i="125"/>
  <c r="K55" i="125"/>
  <c r="K43" i="125"/>
  <c r="K31" i="125"/>
  <c r="K19" i="125"/>
  <c r="K52" i="125"/>
  <c r="K28" i="125"/>
  <c r="K26" i="125"/>
  <c r="K35" i="125"/>
  <c r="K58" i="125"/>
  <c r="K45" i="125"/>
  <c r="K54" i="125"/>
  <c r="K42" i="125"/>
  <c r="K30" i="125"/>
  <c r="K18" i="125"/>
  <c r="K38" i="125"/>
  <c r="K47" i="125"/>
  <c r="K34" i="125"/>
  <c r="K57" i="125"/>
  <c r="K53" i="125"/>
  <c r="K41" i="125"/>
  <c r="K29" i="125"/>
  <c r="K17" i="125"/>
  <c r="K51" i="125"/>
  <c r="K27" i="125"/>
  <c r="K49" i="125"/>
  <c r="K37" i="125"/>
  <c r="K25" i="125"/>
  <c r="K13" i="125"/>
  <c r="K48" i="125"/>
  <c r="K36" i="125"/>
  <c r="K24" i="125"/>
  <c r="K12" i="125"/>
  <c r="O12" i="125"/>
  <c r="L13" i="125"/>
  <c r="I52" i="124"/>
  <c r="N62" i="125" l="1"/>
  <c r="M43" i="125"/>
  <c r="M44" i="125" s="1"/>
  <c r="M45" i="125" s="1"/>
  <c r="M46" i="125" s="1"/>
  <c r="M47" i="125" s="1"/>
  <c r="M48" i="125" s="1"/>
  <c r="M49" i="125" s="1"/>
  <c r="M50" i="125" s="1"/>
  <c r="M51" i="125" s="1"/>
  <c r="M52" i="125" s="1"/>
  <c r="M53" i="125" s="1"/>
  <c r="M54" i="125" s="1"/>
  <c r="M55" i="125" s="1"/>
  <c r="M56" i="125" s="1"/>
  <c r="M57" i="125" s="1"/>
  <c r="M58" i="125" s="1"/>
  <c r="M59" i="125" s="1"/>
  <c r="M62" i="125"/>
  <c r="L14" i="125"/>
  <c r="O13" i="125"/>
  <c r="P20" i="124"/>
  <c r="D20" i="124"/>
  <c r="P19" i="124"/>
  <c r="D19" i="124"/>
  <c r="P18" i="124"/>
  <c r="D18" i="124"/>
  <c r="P17" i="124"/>
  <c r="D17" i="124"/>
  <c r="P16" i="124"/>
  <c r="P15" i="124"/>
  <c r="D15" i="124"/>
  <c r="P14" i="124"/>
  <c r="D14" i="124"/>
  <c r="P13" i="124"/>
  <c r="D13" i="124"/>
  <c r="P12" i="124"/>
  <c r="P11" i="124"/>
  <c r="P30" i="124"/>
  <c r="D30" i="124"/>
  <c r="P29" i="124"/>
  <c r="D29" i="124"/>
  <c r="P28" i="124"/>
  <c r="D28" i="124"/>
  <c r="P27" i="124"/>
  <c r="D27" i="124"/>
  <c r="P26" i="124"/>
  <c r="P25" i="124"/>
  <c r="D25" i="124"/>
  <c r="P24" i="124"/>
  <c r="D24" i="124"/>
  <c r="P23" i="124"/>
  <c r="D23" i="124"/>
  <c r="P22" i="124"/>
  <c r="P21" i="124"/>
  <c r="P40" i="124"/>
  <c r="D40" i="124"/>
  <c r="P39" i="124"/>
  <c r="D39" i="124"/>
  <c r="P38" i="124"/>
  <c r="D38" i="124"/>
  <c r="P37" i="124"/>
  <c r="D37" i="124"/>
  <c r="P36" i="124"/>
  <c r="P35" i="124"/>
  <c r="D35" i="124"/>
  <c r="P34" i="124"/>
  <c r="D34" i="124"/>
  <c r="P33" i="124"/>
  <c r="D33" i="124"/>
  <c r="P32" i="124"/>
  <c r="P31" i="124"/>
  <c r="P50" i="124"/>
  <c r="D50" i="124"/>
  <c r="P49" i="124"/>
  <c r="D49" i="124"/>
  <c r="P48" i="124"/>
  <c r="D48" i="124"/>
  <c r="P47" i="124"/>
  <c r="D47" i="124"/>
  <c r="P46" i="124"/>
  <c r="P45" i="124"/>
  <c r="D45" i="124"/>
  <c r="P44" i="124"/>
  <c r="D44" i="124"/>
  <c r="P43" i="124"/>
  <c r="D43" i="124"/>
  <c r="P42" i="124"/>
  <c r="P41" i="124"/>
  <c r="P60" i="124"/>
  <c r="D60" i="124"/>
  <c r="P59" i="124"/>
  <c r="D59" i="124"/>
  <c r="P58" i="124"/>
  <c r="D58" i="124"/>
  <c r="P57" i="124"/>
  <c r="D57" i="124"/>
  <c r="P56" i="124"/>
  <c r="P55" i="124"/>
  <c r="D55" i="124"/>
  <c r="P54" i="124"/>
  <c r="D54" i="124"/>
  <c r="P53" i="124"/>
  <c r="D53" i="124"/>
  <c r="P52" i="124"/>
  <c r="P51" i="124"/>
  <c r="P70" i="124"/>
  <c r="D70" i="124"/>
  <c r="P69" i="124"/>
  <c r="D69" i="124"/>
  <c r="P68" i="124"/>
  <c r="D68" i="124"/>
  <c r="P67" i="124"/>
  <c r="D67" i="124"/>
  <c r="P66" i="124"/>
  <c r="P65" i="124"/>
  <c r="D65" i="124"/>
  <c r="P64" i="124"/>
  <c r="D64" i="124"/>
  <c r="P63" i="124"/>
  <c r="D63" i="124"/>
  <c r="P62" i="124"/>
  <c r="P61" i="124"/>
  <c r="P80" i="124"/>
  <c r="D80" i="124"/>
  <c r="P79" i="124"/>
  <c r="D79" i="124"/>
  <c r="P78" i="124"/>
  <c r="D78" i="124"/>
  <c r="P77" i="124"/>
  <c r="D77" i="124"/>
  <c r="P76" i="124"/>
  <c r="P75" i="124"/>
  <c r="D75" i="124"/>
  <c r="P74" i="124"/>
  <c r="D74" i="124"/>
  <c r="P73" i="124"/>
  <c r="D73" i="124"/>
  <c r="P72" i="124"/>
  <c r="P71" i="124"/>
  <c r="K87" i="124"/>
  <c r="I87" i="124"/>
  <c r="H87" i="124"/>
  <c r="M8" i="124"/>
  <c r="P85" i="124"/>
  <c r="D85" i="124"/>
  <c r="P84" i="124"/>
  <c r="D84" i="124"/>
  <c r="P83" i="124"/>
  <c r="D83" i="124"/>
  <c r="N87" i="124"/>
  <c r="P81" i="124"/>
  <c r="O87" i="124"/>
  <c r="J8" i="124"/>
  <c r="D10" i="124"/>
  <c r="N8" i="124"/>
  <c r="L8" i="124"/>
  <c r="K8" i="124"/>
  <c r="I8" i="124"/>
  <c r="H8" i="124"/>
  <c r="L15" i="125" l="1"/>
  <c r="O14" i="125"/>
  <c r="O8" i="124"/>
  <c r="P10" i="124"/>
  <c r="J87" i="124"/>
  <c r="L87" i="124"/>
  <c r="M87" i="124"/>
  <c r="P82" i="124"/>
  <c r="L16" i="125" l="1"/>
  <c r="O15" i="125"/>
  <c r="P87" i="124"/>
  <c r="P8" i="124"/>
  <c r="L17" i="125" l="1"/>
  <c r="O16" i="125"/>
  <c r="D20" i="6"/>
  <c r="D27" i="122"/>
  <c r="D29" i="122" s="1"/>
  <c r="A1" i="122"/>
  <c r="D15" i="112"/>
  <c r="A1" i="120"/>
  <c r="D75" i="119"/>
  <c r="D77" i="119" s="1"/>
  <c r="A3" i="119"/>
  <c r="A1" i="119"/>
  <c r="F19" i="82"/>
  <c r="F25" i="81"/>
  <c r="A3" i="4"/>
  <c r="A3" i="120" s="1"/>
  <c r="A1" i="113"/>
  <c r="L18" i="125" l="1"/>
  <c r="O17" i="125"/>
  <c r="A3" i="122"/>
  <c r="D30" i="120"/>
  <c r="D32" i="120" s="1"/>
  <c r="A1" i="112"/>
  <c r="A1" i="40"/>
  <c r="A1" i="108"/>
  <c r="A1" i="39"/>
  <c r="A1" i="111"/>
  <c r="A1" i="77"/>
  <c r="L19" i="125" l="1"/>
  <c r="O18" i="125"/>
  <c r="D12" i="118"/>
  <c r="D14" i="118" s="1"/>
  <c r="A3" i="118"/>
  <c r="A1" i="118"/>
  <c r="D40" i="116"/>
  <c r="L20" i="125" l="1"/>
  <c r="O19" i="125"/>
  <c r="D13" i="117"/>
  <c r="L21" i="125" l="1"/>
  <c r="O20" i="125"/>
  <c r="D15" i="117"/>
  <c r="A3" i="117"/>
  <c r="D42" i="116"/>
  <c r="A3" i="116"/>
  <c r="D39" i="115"/>
  <c r="D41" i="115" s="1"/>
  <c r="A3" i="115"/>
  <c r="D8" i="113"/>
  <c r="D10" i="113" s="1"/>
  <c r="A3" i="113"/>
  <c r="D17" i="112"/>
  <c r="A3" i="112"/>
  <c r="D8" i="111"/>
  <c r="D10" i="111" s="1"/>
  <c r="A3" i="111"/>
  <c r="F21" i="82"/>
  <c r="D22" i="6"/>
  <c r="D39" i="77"/>
  <c r="D41" i="77" s="1"/>
  <c r="D60" i="84"/>
  <c r="D62" i="84" s="1"/>
  <c r="F24" i="4"/>
  <c r="D9" i="108"/>
  <c r="D11" i="108" s="1"/>
  <c r="A3" i="108"/>
  <c r="D8" i="88"/>
  <c r="D10" i="88" s="1"/>
  <c r="A1" i="88"/>
  <c r="E8" i="87"/>
  <c r="A3" i="87"/>
  <c r="A1" i="87"/>
  <c r="D11" i="86"/>
  <c r="D13" i="86" s="1"/>
  <c r="A3" i="86"/>
  <c r="A1" i="86"/>
  <c r="D8" i="85"/>
  <c r="D10" i="85" s="1"/>
  <c r="A3" i="85"/>
  <c r="A1" i="85"/>
  <c r="A3" i="84"/>
  <c r="A1" i="84"/>
  <c r="A3" i="82"/>
  <c r="A3" i="81"/>
  <c r="D10" i="40"/>
  <c r="D12" i="40" s="1"/>
  <c r="A3" i="40"/>
  <c r="D8" i="39"/>
  <c r="D10" i="39" s="1"/>
  <c r="A3" i="39"/>
  <c r="A3" i="77"/>
  <c r="F31" i="4"/>
  <c r="L22" i="125" l="1"/>
  <c r="O21" i="125"/>
  <c r="L23" i="125" l="1"/>
  <c r="O22" i="125"/>
  <c r="L24" i="125" l="1"/>
  <c r="O23" i="125"/>
  <c r="L25" i="125" l="1"/>
  <c r="O24" i="125"/>
  <c r="L26" i="125" l="1"/>
  <c r="O25" i="125"/>
  <c r="L27" i="125" l="1"/>
  <c r="O26" i="125"/>
  <c r="L28" i="125" l="1"/>
  <c r="O27" i="125"/>
  <c r="L29" i="125" l="1"/>
  <c r="O28" i="125"/>
  <c r="L30" i="125" l="1"/>
  <c r="O29" i="125"/>
  <c r="L31" i="125" l="1"/>
  <c r="O30" i="125"/>
  <c r="L32" i="125" l="1"/>
  <c r="O31" i="125"/>
  <c r="L33" i="125" l="1"/>
  <c r="O32" i="125"/>
  <c r="L34" i="125" l="1"/>
  <c r="O33" i="125"/>
  <c r="L35" i="125" l="1"/>
  <c r="O34" i="125"/>
  <c r="L36" i="125" l="1"/>
  <c r="O35" i="125"/>
  <c r="L37" i="125" l="1"/>
  <c r="O36" i="125"/>
  <c r="L38" i="125" l="1"/>
  <c r="O37" i="125"/>
  <c r="L39" i="125" l="1"/>
  <c r="O38" i="125"/>
  <c r="L40" i="125" l="1"/>
  <c r="O39" i="125"/>
  <c r="L41" i="125" l="1"/>
  <c r="O40" i="125"/>
  <c r="L42" i="125" l="1"/>
  <c r="O41" i="125"/>
  <c r="L43" i="125" l="1"/>
  <c r="O42" i="125"/>
  <c r="L44" i="125" l="1"/>
  <c r="O43" i="125"/>
  <c r="L45" i="125" l="1"/>
  <c r="O44" i="125"/>
  <c r="L46" i="125" l="1"/>
  <c r="O45" i="125"/>
  <c r="L47" i="125" l="1"/>
  <c r="O46" i="125"/>
  <c r="L48" i="125" l="1"/>
  <c r="O47" i="125"/>
  <c r="L49" i="125" l="1"/>
  <c r="O48" i="125"/>
  <c r="L50" i="125" l="1"/>
  <c r="O49" i="125"/>
  <c r="L51" i="125" l="1"/>
  <c r="O50" i="125"/>
  <c r="L52" i="125" l="1"/>
  <c r="O51" i="125"/>
  <c r="L53" i="125" l="1"/>
  <c r="O52" i="125"/>
  <c r="L54" i="125" l="1"/>
  <c r="O53" i="125"/>
  <c r="L55" i="125" l="1"/>
  <c r="O54" i="125"/>
  <c r="L56" i="125" l="1"/>
  <c r="O55" i="125"/>
  <c r="L57" i="125" l="1"/>
  <c r="O56" i="125"/>
  <c r="L58" i="125" l="1"/>
  <c r="O57" i="125"/>
  <c r="L59" i="125" l="1"/>
  <c r="O58" i="125"/>
  <c r="O59" i="12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16" authorId="0" shapeId="0" xr:uid="{A5239CA0-B80D-4505-9B34-A008EAE91F33}">
      <text>
        <r>
          <rPr>
            <sz val="9"/>
            <color indexed="81"/>
            <rFont val="Tahoma"/>
            <family val="2"/>
          </rPr>
          <t xml:space="preserve">PMC-YYTG-2020-001
</t>
        </r>
      </text>
    </comment>
    <comment ref="U19" authorId="0" shapeId="0" xr:uid="{6071F473-D441-4C94-ABC7-BD4C9E9CEDDA}">
      <text>
        <r>
          <rPr>
            <b/>
            <sz val="9"/>
            <color indexed="81"/>
            <rFont val="Tahoma"/>
            <family val="2"/>
          </rPr>
          <t>C-0820001-TG</t>
        </r>
      </text>
    </comment>
    <comment ref="T20" authorId="0" shapeId="0" xr:uid="{54DFAA70-114B-4809-A450-5A01E51C1ED1}">
      <text/>
    </comment>
    <comment ref="U20" authorId="0" shapeId="0" xr:uid="{7786396A-4E4B-4493-BDD3-3616A075E50D}">
      <text>
        <r>
          <rPr>
            <b/>
            <sz val="9"/>
            <color indexed="81"/>
            <rFont val="Tahoma"/>
            <family val="2"/>
          </rPr>
          <t>C-0820001-TG</t>
        </r>
      </text>
    </comment>
    <comment ref="T21" authorId="0" shapeId="0" xr:uid="{4B5CA251-A893-4E1C-8F84-ED82081CB65E}">
      <text>
        <r>
          <rPr>
            <b/>
            <sz val="9"/>
            <color indexed="81"/>
            <rFont val="Tahoma"/>
            <family val="2"/>
          </rPr>
          <t>GJSC-ZCHT-2020-001</t>
        </r>
      </text>
    </comment>
    <comment ref="R60" authorId="0" shapeId="0" xr:uid="{4774B01A-92AB-4B89-8F3A-D1419C4FD4C9}">
      <text>
        <r>
          <rPr>
            <b/>
            <sz val="14"/>
            <color indexed="81"/>
            <rFont val="Browallia New"/>
            <family val="2"/>
          </rPr>
          <t>Adjust for advance income to income 2020</t>
        </r>
      </text>
    </comment>
  </commentList>
</comments>
</file>

<file path=xl/sharedStrings.xml><?xml version="1.0" encoding="utf-8"?>
<sst xmlns="http://schemas.openxmlformats.org/spreadsheetml/2006/main" count="1669" uniqueCount="828">
  <si>
    <t>DATE</t>
  </si>
  <si>
    <t>REF:</t>
  </si>
  <si>
    <t>DESCRIPTION</t>
  </si>
  <si>
    <t>AMOUNT</t>
  </si>
  <si>
    <t>TOTAL</t>
  </si>
  <si>
    <t xml:space="preserve">BANK STATEMENT </t>
  </si>
  <si>
    <t xml:space="preserve">TRIAL BALANCE  </t>
  </si>
  <si>
    <t>LESS</t>
  </si>
  <si>
    <t>REF.</t>
  </si>
  <si>
    <t>DETAIL</t>
  </si>
  <si>
    <t>PLUS</t>
  </si>
  <si>
    <t>Diff</t>
  </si>
  <si>
    <t>CASH (1111-00)</t>
  </si>
  <si>
    <t>WITHHOLDING TAX PAYABLE - PND.1 (2132-01)</t>
  </si>
  <si>
    <t>WITHHOLDING TAX PAYABLE - PND.53 (2132-04)</t>
  </si>
  <si>
    <t>Balance</t>
  </si>
  <si>
    <t>TB</t>
  </si>
  <si>
    <t>TANTAN TRANSLATION STUDIO CO.,LTD.</t>
  </si>
  <si>
    <t xml:space="preserve"> DEFERRED INTEREST ON CAR LEASE PURCHASES (1157-01)</t>
  </si>
  <si>
    <t xml:space="preserve"> ACCOUNTS REAEIVEBLE - TRADE (1130-01)</t>
  </si>
  <si>
    <t xml:space="preserve"> INCOME TAX WITHHELD (1151-05)</t>
  </si>
  <si>
    <t xml:space="preserve"> INCOME TAX WITHHELD 2563 (1151-09)</t>
  </si>
  <si>
    <t xml:space="preserve"> INSURANCE PREMIUMS PAID IN ADVANCE (1151-11)</t>
  </si>
  <si>
    <t>ACCRUED INTEREST (1153-01)</t>
  </si>
  <si>
    <t>WITHHOLDING TAX PAYABLE - PND.3 (2132-03)</t>
  </si>
  <si>
    <t>RE6610-001</t>
  </si>
  <si>
    <t>รับชำระหนี้   บริษัท โฟกัส มีเดีย (ประเทศไทย) จำกั</t>
  </si>
  <si>
    <t>RE6610-002</t>
  </si>
  <si>
    <t>รับชำระหนี้   บริษัท วี เอ็น ซี อินเตอร์เนชั่นแนล(</t>
  </si>
  <si>
    <t>RE6610-003</t>
  </si>
  <si>
    <t>รับชำระหนี้   บริษัท ทีม ยูเนี่ยน คอนสตรัคชั่น จำก</t>
  </si>
  <si>
    <t>RE6610-004</t>
  </si>
  <si>
    <t>รับชำระหนี้    บริษัท โปรทา จำกัด</t>
  </si>
  <si>
    <t>RE6610-005</t>
  </si>
  <si>
    <t>รับชำระหนี้   บริษัท เซ็นทรัลมาร์เก็ตติ้งกรุ๊ป จำก</t>
  </si>
  <si>
    <t>รับชำระหนี้    Better Way (Asia) Limited</t>
  </si>
  <si>
    <t>RE6610-007</t>
  </si>
  <si>
    <t>รับชำระหนี้   บริษัท พีพีไอ เอเชีย(ไทยแลนด์) จำกัด</t>
  </si>
  <si>
    <t>RE6610-008</t>
  </si>
  <si>
    <t>ขายเชื่อให้    การท่องเที่ยวเเห่งประเทศไทย(ททท.)</t>
  </si>
  <si>
    <t>RE6610-009</t>
  </si>
  <si>
    <t>RE6611-001</t>
  </si>
  <si>
    <t>RE6611-002</t>
  </si>
  <si>
    <t>RE6611-003</t>
  </si>
  <si>
    <t>RE6612-001</t>
  </si>
  <si>
    <t>ขายเชื่อให้   บริษัท ไทยหันบิง จำกัด</t>
  </si>
  <si>
    <t>RE6612-002</t>
  </si>
  <si>
    <t>RE6601-001</t>
  </si>
  <si>
    <t>รับชำระหนี้   บจก. ติงเฟิง คอนสตรัคชั่น เอ็นจิเนีย</t>
  </si>
  <si>
    <t>RE6601-002</t>
  </si>
  <si>
    <t>รับชำระหนี้   บจก. เทพพงศ์ ลอว์</t>
  </si>
  <si>
    <t>RE6601-003</t>
  </si>
  <si>
    <t>รับชำระหนี้   บจก. ไทย บราเธอส์ เอฟแอนด์บี กรุ๊ป</t>
  </si>
  <si>
    <t>RE6601-004</t>
  </si>
  <si>
    <t>รับชำระหนี้    บริษัท เบทเตอร์เวย์(ประเทศไทย)จำกัด</t>
  </si>
  <si>
    <t>RE6602-001</t>
  </si>
  <si>
    <t>RE6602-002</t>
  </si>
  <si>
    <t>รับชำระหนี้   บริษัท นอร์ทเทิร์น อิเล็กทริค พาวเวอ</t>
  </si>
  <si>
    <t>RE6602-003</t>
  </si>
  <si>
    <t>RE6602-004</t>
  </si>
  <si>
    <t>RE6602-005</t>
  </si>
  <si>
    <t>RE6602-006</t>
  </si>
  <si>
    <t>รับชำระหนี้    สมาคมวิเทศพาณิชย์ไทย-จีน</t>
  </si>
  <si>
    <t>RE6603-001</t>
  </si>
  <si>
    <t>RE6603-002</t>
  </si>
  <si>
    <t>RE6603-003</t>
  </si>
  <si>
    <t>RE6603-004</t>
  </si>
  <si>
    <t>รับชำระหนี้    บริษัท นิรันดร์ อินเตอร์เนชั่นแนล เ</t>
  </si>
  <si>
    <t>RE6603-005</t>
  </si>
  <si>
    <t>รับชำระหนี้   บจก. โรงพยาบาลธนบุรี บำรุงเมือง</t>
  </si>
  <si>
    <t>RE6603-006</t>
  </si>
  <si>
    <t>RE6603-007</t>
  </si>
  <si>
    <t>รับชำระหนี้   บจก. ดีไทยแมเนจเมนต์</t>
  </si>
  <si>
    <t>RE6603-008</t>
  </si>
  <si>
    <t>รับชำระหนี้   บจก. เบสท์ โลจิสติกส์ เทคโนโลยี (ประ</t>
  </si>
  <si>
    <t>RE6603-009</t>
  </si>
  <si>
    <t>รับชำระหนี้   บจก. ท็อป ริเวอร์ ดิเวลลอปเมนท์</t>
  </si>
  <si>
    <t>RE6603-010</t>
  </si>
  <si>
    <t>RE6604-001</t>
  </si>
  <si>
    <t>RE6604-004</t>
  </si>
  <si>
    <t>รับชำระหนี้   บริษัท เวล แอนด์ วาว จำกัด</t>
  </si>
  <si>
    <t>RE6604-005</t>
  </si>
  <si>
    <t>RE6605-001</t>
  </si>
  <si>
    <t>RE6605-003</t>
  </si>
  <si>
    <t>รับชำระหนี้   บริษัท รุ่งเรื่องกิจ คอนสตรัคชั่น เอ</t>
  </si>
  <si>
    <t>RE6605-004</t>
  </si>
  <si>
    <t>รับชำระหนี้   บริษัท ว่านเหอ เทรดดิ้ง จำกัด</t>
  </si>
  <si>
    <t>RE6605-005</t>
  </si>
  <si>
    <t>RE6605-006</t>
  </si>
  <si>
    <t>RE6605-007</t>
  </si>
  <si>
    <t>รับชำระหนี้   บจก. ลาซาด้า เอ็กซ์เพรส</t>
  </si>
  <si>
    <t>RE6605-008</t>
  </si>
  <si>
    <t>รับชำระหนี้   บริษัท วิชั่นสตาร์ เทค จำกัด</t>
  </si>
  <si>
    <t>RE6606-001</t>
  </si>
  <si>
    <t>RE6606-002</t>
  </si>
  <si>
    <t>RE6606-003</t>
  </si>
  <si>
    <t>RV6606-001</t>
  </si>
  <si>
    <t>ดอกเบี้ยรับ เดือน 06/66</t>
  </si>
  <si>
    <t>RE6606-005</t>
  </si>
  <si>
    <t>RE6606-007</t>
  </si>
  <si>
    <t>รับชำระหนี้   บริษัท นิวบี้ มีเดีย จำกัด</t>
  </si>
  <si>
    <t>RE6606-009</t>
  </si>
  <si>
    <t>RE6607-001</t>
  </si>
  <si>
    <t>RE6607-003</t>
  </si>
  <si>
    <t>RE6607-004</t>
  </si>
  <si>
    <t>รับชำระหนี้   บริษัท ไชน่า โมบาย อินเตอร์เนชั่นแนล</t>
  </si>
  <si>
    <t>RE6607-008</t>
  </si>
  <si>
    <t>RE6608-001</t>
  </si>
  <si>
    <t>RE6608-002</t>
  </si>
  <si>
    <t>RE6608-003</t>
  </si>
  <si>
    <t>RE6608-004</t>
  </si>
  <si>
    <t>RE6608-005</t>
  </si>
  <si>
    <t>รับชำระหนี้   บริษัท Yunnan Youyishun Internationa</t>
  </si>
  <si>
    <t>RE6608-006</t>
  </si>
  <si>
    <t>RE6609-001</t>
  </si>
  <si>
    <t>RE6609-005</t>
  </si>
  <si>
    <t>RE6609-006</t>
  </si>
  <si>
    <t>รับชำระหนี้    สมาคมตระกูลเต็ง</t>
  </si>
  <si>
    <t>RE6609-007</t>
  </si>
  <si>
    <t>RV6612-001</t>
  </si>
  <si>
    <t>Interest Income  for  12/66</t>
  </si>
  <si>
    <t>RE6612-004</t>
  </si>
  <si>
    <t>รับชำระหนี้   บริษัท ยูเนี่ยน รีซอร์สเซส แอนด์ เอ็</t>
  </si>
  <si>
    <t>RE6612-005</t>
  </si>
  <si>
    <t>RE6612-006</t>
  </si>
  <si>
    <t>RE6612-007</t>
  </si>
  <si>
    <t>รับชำระหนี้   บริษัท ฟูลเรย์ จำกัด</t>
  </si>
  <si>
    <t>OE6610-003</t>
  </si>
  <si>
    <t>ค่าเบี้ยประกันจ่ายล่วงหน้า ค่าเบี้ยประกันภัย</t>
  </si>
  <si>
    <t>PV6601-007</t>
  </si>
  <si>
    <t>ค่าใช้จ่ายตามสัญญาเช่าซื้อ TISSCO งวด 13 ไม่มีเอกส</t>
  </si>
  <si>
    <t>PV6602-008</t>
  </si>
  <si>
    <t>ค่าใช้จ่ายตามสัญญาเช่าซื้อ TISSCO งวด 14</t>
  </si>
  <si>
    <t>PV6603-007</t>
  </si>
  <si>
    <t>ค่าใช้จ่ายตามสัญญาเช่าซื้อ TISSCO งวด 15</t>
  </si>
  <si>
    <t>PV6604-007</t>
  </si>
  <si>
    <t>ค่าใช้จ่ายตามสัญญาเช่าซื้อ TISSCO งวด 16</t>
  </si>
  <si>
    <t>PV6605-005</t>
  </si>
  <si>
    <t>ค่าใช้จ่ายตามสัญญาเช่าซื้อ TISSCO งวด 17</t>
  </si>
  <si>
    <t>PV6606-006</t>
  </si>
  <si>
    <t>ค่าใช้จ่ายตามสัญญาเช่าซื้อ TISSCO งวด 18</t>
  </si>
  <si>
    <t>PV6607-001</t>
  </si>
  <si>
    <t>ค่าใช้จ่ายตามสัญญาเช่าซื้อ TISSCO งวด 19</t>
  </si>
  <si>
    <t>PV6608-001</t>
  </si>
  <si>
    <t>ค่าใช้จ่ายตามสัญญาเช่าซื้อ TISSCO งวด 20</t>
  </si>
  <si>
    <t>PV6609-002</t>
  </si>
  <si>
    <t>ค่าใช้จ่ายตามสัญญาเช่าซื้อ TISSCO งวด 21</t>
  </si>
  <si>
    <t>PV6610-004</t>
  </si>
  <si>
    <t>ค่าใช้จ่ายตามสัญญาเช่าซื้อ TISSCO งวด 22</t>
  </si>
  <si>
    <t>PV6611-001</t>
  </si>
  <si>
    <t>ค่าใช้จ่ายตามสัญญาเช่าซื้อ TISSCO งวด 23</t>
  </si>
  <si>
    <t>PV6612-009</t>
  </si>
  <si>
    <t>TISSCO - Hire Perchase contract expenses 24/48</t>
  </si>
  <si>
    <t>JV6505-002</t>
  </si>
  <si>
    <t>ปิดบัญชี ไทยพาณิชย์</t>
  </si>
  <si>
    <t>JV6512-007</t>
  </si>
  <si>
    <t>ปรับปรุงเงินมัดป้ายแดง</t>
  </si>
  <si>
    <t>JV6601-003</t>
  </si>
  <si>
    <t>ค่าล้างไฟฟ้าและค่าน้ำค้างจ่าย</t>
  </si>
  <si>
    <t>JV6101-002</t>
  </si>
  <si>
    <t>ปรับปรุงภาษีนิติบุคคลถูกหัก ปี 2563</t>
  </si>
  <si>
    <t>BT</t>
  </si>
  <si>
    <t>สัญญาเริ่ม1/11/66-1/11/67</t>
  </si>
  <si>
    <t>SUSPENSE OUTPUT TAX  (2136-00)</t>
  </si>
  <si>
    <t>REVENUE DEPARTMENNT PAYABLE (2137-00)</t>
  </si>
  <si>
    <t>HIRE PURCHASE PAYABLE  (2150-00)</t>
  </si>
  <si>
    <t>LONG-TERM DEBT-BANK LOAN  (2210-00)</t>
  </si>
  <si>
    <t>PV6601-004</t>
  </si>
  <si>
    <t>จ่ายเงินกู้ธนาคารUOB</t>
  </si>
  <si>
    <t>PV6602-001</t>
  </si>
  <si>
    <t>PV6603-001</t>
  </si>
  <si>
    <t>PV6604-002</t>
  </si>
  <si>
    <t>PV6605-004</t>
  </si>
  <si>
    <t>PV6606-005</t>
  </si>
  <si>
    <t>PV6607-006</t>
  </si>
  <si>
    <t>PV6608-007</t>
  </si>
  <si>
    <t>เงินกู้ยืมกรรมการ UOB</t>
  </si>
  <si>
    <t>PV6609-001</t>
  </si>
  <si>
    <t>UOB - จ่ายชำระเงินกู้</t>
  </si>
  <si>
    <t>PV6610-011</t>
  </si>
  <si>
    <t>PV6611-006</t>
  </si>
  <si>
    <t>PV6612-008</t>
  </si>
  <si>
    <t>UOB - Long-term Dept</t>
  </si>
  <si>
    <t>Adj.Reserve provistion for employee benefit</t>
  </si>
  <si>
    <t>RESERVE PROVISTION FOR EMPLOYEE BENEFIT  (2300-00)</t>
  </si>
  <si>
    <t>JV6612-004</t>
  </si>
  <si>
    <t>JV6512-005</t>
  </si>
  <si>
    <t>ปป.ประมาณการผลประโยชน์พนักงานปี2565</t>
  </si>
  <si>
    <t>JV6412-007</t>
  </si>
  <si>
    <t>บันทึกผลประโยชน์พนักงาน 64</t>
  </si>
  <si>
    <t>JV6412-008</t>
  </si>
  <si>
    <t>ปรับปรุงตามผู้สอบบัญชี</t>
  </si>
  <si>
    <t>JV6312-003</t>
  </si>
  <si>
    <t>ประมาณการหนี้สินผลประโยชน์พนักงาน</t>
  </si>
  <si>
    <t>JV6312-005</t>
  </si>
  <si>
    <t>ปรับปรุงออดิท </t>
  </si>
  <si>
    <t>ปรับปรุงออดิท ประมาณการหนี้สินผลประโยชน์พนักงาน</t>
  </si>
  <si>
    <t>เป็นรายการปรับปรุงจากออดิทไม่พบรายละเอียดใน GL</t>
  </si>
  <si>
    <t>PV6501-001</t>
  </si>
  <si>
    <t>จ่ายเงินกู้ธนาคาร UOB งวด 2</t>
  </si>
  <si>
    <t>PV6502-001</t>
  </si>
  <si>
    <t>จ่ายเงินกู้ธนาคาร UOB งวด 3</t>
  </si>
  <si>
    <t>PV6503-008</t>
  </si>
  <si>
    <t>จ่ายเงินกู้ธนาคาร UOB งวด 4</t>
  </si>
  <si>
    <t>PV6504-001</t>
  </si>
  <si>
    <t>จ่ายเงินกู้ธนาคาร UOB งวด 5</t>
  </si>
  <si>
    <t>PV6505-010</t>
  </si>
  <si>
    <t>จ่ายเงินกู้ธนาคาร UOB งวด 6</t>
  </si>
  <si>
    <t>PV6506-011</t>
  </si>
  <si>
    <t>จ่ายเงินกู้ธนาคาร UOB งวด 7</t>
  </si>
  <si>
    <t>PV6507-009</t>
  </si>
  <si>
    <t>จ่ายเงินกู้ธนาคาร UOB งวด 8</t>
  </si>
  <si>
    <t>PV6508-010</t>
  </si>
  <si>
    <t>จ่ายเงินกู้ธนาคาร UOB งวด 9</t>
  </si>
  <si>
    <t>PV6509-012</t>
  </si>
  <si>
    <t>จ่ายเงินกู้ธนาคาร UOB งวด 10</t>
  </si>
  <si>
    <t>PV6510-012</t>
  </si>
  <si>
    <t>จ่ายเงินกู้ธนาคารUOB  งวด 11</t>
  </si>
  <si>
    <t>PV6511-012</t>
  </si>
  <si>
    <t>จ่ายเงินกู้ธนาคารUOB  งวด 12</t>
  </si>
  <si>
    <t>PV6512-013</t>
  </si>
  <si>
    <t>จ่ายเงินกู้ธนาคารUOB  งวด 13</t>
  </si>
  <si>
    <t>PV6410-007</t>
  </si>
  <si>
    <t>ค่าที่ดินและสิ่งปลูกสร้าง/บจก.พฤกษา</t>
  </si>
  <si>
    <t>PV6412-013</t>
  </si>
  <si>
    <t>จ่ายเงินกู้ธนาคาร UOB งวด 1</t>
  </si>
  <si>
    <t>PV6501-006</t>
  </si>
  <si>
    <t>ค่าใช้จ่ายตามสัญญาเช่าซื้อ TISSCO งวด 1</t>
  </si>
  <si>
    <t>PV6502-005</t>
  </si>
  <si>
    <t>ค่าใช้จ่ายตามสัญญาเช่าซื้อ TISSCO งวด 2</t>
  </si>
  <si>
    <t>PV6503-009</t>
  </si>
  <si>
    <t>ค่าใช้จ่ายตามสัญญาเช่าซื้อ TISSCO งวด 3</t>
  </si>
  <si>
    <t>PV6504-015</t>
  </si>
  <si>
    <t>ค่าใช้จ่ายตามสัญญาเช่าซื้อ TISSCO งวด 4</t>
  </si>
  <si>
    <t>PV6505-009</t>
  </si>
  <si>
    <t>ค่าใช้จ่ายตามสัญญาเช่าซื้อ TISSCO งวด 5</t>
  </si>
  <si>
    <t>PV6506-004</t>
  </si>
  <si>
    <t>ค่าใช้จ่ายตามสัญญาเช่าซื้อ TISSCO งวด 6</t>
  </si>
  <si>
    <t>PV6507-006</t>
  </si>
  <si>
    <t>ค่าใช้จ่ายตามสัญญาเช่าซื้อ TISSCO งวด 7</t>
  </si>
  <si>
    <t>PV6508-007</t>
  </si>
  <si>
    <t>ค่าใช้จ่ายตามสัญญาเช่าซื้อ TISSCO งวด 8</t>
  </si>
  <si>
    <t>PV6509-005</t>
  </si>
  <si>
    <t>ค่าใช้จ่ายตามสัญญาเช่าซื้อ TISSCO งวด 9</t>
  </si>
  <si>
    <t>PV6510-003</t>
  </si>
  <si>
    <t>ค่าใช้จ่ายตามสัญญาเช่าซื้อ TISSCO งวด 10</t>
  </si>
  <si>
    <t>PV6511-003</t>
  </si>
  <si>
    <t>ค่าใช้จ่ายตามสัญญาเช่าซื้อ TISSCO งวด 11</t>
  </si>
  <si>
    <t>PV6512-002</t>
  </si>
  <si>
    <t>ค่าใช้จ่ายตามสัญญาเช่าซื้อ TISSCO งวด 12</t>
  </si>
  <si>
    <t>PV6411-008</t>
  </si>
  <si>
    <t>ซื้อรถ HAVAL H6 เช่าซื้อกับธนาคารทิสโก้</t>
  </si>
  <si>
    <t>JV6312-004</t>
  </si>
  <si>
    <t>บันทึกดอกเบี้ยค้างรับ</t>
  </si>
  <si>
    <t>RV6506-001</t>
  </si>
  <si>
    <t>บันทึกดอกเบี้ยธนาคาร</t>
  </si>
  <si>
    <t>RV6506-003</t>
  </si>
  <si>
    <t>RV6512-001</t>
  </si>
  <si>
    <t>RV6512-002</t>
  </si>
  <si>
    <t xml:space="preserve"> INCOME TAX WITHHELD BANK YEARS 2565 (1151-12)</t>
  </si>
  <si>
    <t xml:space="preserve"> INCOME TAX WITHHELD - BANK (1151-10)</t>
  </si>
  <si>
    <t xml:space="preserve"> S/A  KBANK 006-2-81563-9 (1113-01)</t>
  </si>
  <si>
    <t>S/A  UOB 752-168-309-4 (1113-03)</t>
  </si>
  <si>
    <t>RV6606-002</t>
  </si>
  <si>
    <t>Interest UOB752-168-309-4</t>
  </si>
  <si>
    <t>RV6612-002</t>
  </si>
  <si>
    <t>Interest Income UOB752-168-309-4</t>
  </si>
  <si>
    <t>JV6612-006</t>
  </si>
  <si>
    <t>Adj.Account receivable</t>
  </si>
  <si>
    <t>AS OF JULY 2024</t>
  </si>
  <si>
    <t>IV6702-001</t>
  </si>
  <si>
    <t>IV6702-003</t>
  </si>
  <si>
    <t>ขายเชื่อให้   บริษัท แสนสิริ จำกัด (มหาชน)</t>
  </si>
  <si>
    <t>IV6702-007</t>
  </si>
  <si>
    <t>ขายเชื่อให้   บริษัท กิจการร่วมค้า บจก อิตาเลียนไท</t>
  </si>
  <si>
    <t>IV6704-002</t>
  </si>
  <si>
    <t>ขายเชื่อให้    Better Way (Asia) Limited</t>
  </si>
  <si>
    <t>IV6704-021</t>
  </si>
  <si>
    <t>ขายเชื่อให้   บริษัท เลิศ โกลบอล กรุ๊ป จำกัด</t>
  </si>
  <si>
    <t>IV6707-002</t>
  </si>
  <si>
    <t>IV6707-004</t>
  </si>
  <si>
    <t>ขายเชื่อให้   บริษัท รอนซ์ซี่ (ไทยแลนด์) จำกัด</t>
  </si>
  <si>
    <t>IV6707-005</t>
  </si>
  <si>
    <t>IV6707-007</t>
  </si>
  <si>
    <t>IV6707-008</t>
  </si>
  <si>
    <t>ขายเชื่อให้    MVCI Asia Pacific Pte. Ltd.</t>
  </si>
  <si>
    <t>IV6707-009</t>
  </si>
  <si>
    <t>ขายเชื่อให้   บริษัท โฟกัส มีเดีย (ประเทศไทย) จำกั</t>
  </si>
  <si>
    <t>IV6612-009</t>
  </si>
  <si>
    <t>ขายเชื่อให้    Li, Jinglei</t>
  </si>
  <si>
    <t>รับชำระเดือน 08/2024</t>
  </si>
  <si>
    <t>29/02/2567</t>
  </si>
  <si>
    <t>RE6701-001</t>
  </si>
  <si>
    <t>RE6701-002</t>
  </si>
  <si>
    <t>รับชำระหนี้   บริษัท ไทยหันบิง จำกัด</t>
  </si>
  <si>
    <t>RE6701-003</t>
  </si>
  <si>
    <t>RE6702-001</t>
  </si>
  <si>
    <t>RE6702-003</t>
  </si>
  <si>
    <t>รับชำระหนี้   บริษัท กิจการร่วมค้า บจก อิตาเลียนไท</t>
  </si>
  <si>
    <t>RE6702-004</t>
  </si>
  <si>
    <t>รับชำระหนี้   บริษัท ไท่ ซิ่ง เต๋อ ฮุ่ย (ไทยแลนด์)</t>
  </si>
  <si>
    <t>RE6702-005</t>
  </si>
  <si>
    <t>RE6702-006</t>
  </si>
  <si>
    <t>RE6703-001</t>
  </si>
  <si>
    <t>RE6703-002</t>
  </si>
  <si>
    <t>RE6703-003</t>
  </si>
  <si>
    <t>RE6703-004</t>
  </si>
  <si>
    <t>รับชำระหนี้   บริษัท วอลตัน อิเล็กทรอนิกส์ เทคโนโล</t>
  </si>
  <si>
    <t>RE6703-005</t>
  </si>
  <si>
    <t>รับชำระหนี้    การท่องเที่ยวเเห่งประเทศไทย(ททท.)</t>
  </si>
  <si>
    <t>RE6703-006</t>
  </si>
  <si>
    <t>RE6703-007</t>
  </si>
  <si>
    <t>RE6704-001</t>
  </si>
  <si>
    <t>รับชำระหนี้   บริษัท มี่เสวี่ย (ประเทศไทย) จำกัด</t>
  </si>
  <si>
    <t>RE6704-004</t>
  </si>
  <si>
    <t>รับชำระหนี้   บริษัท โปรทา จำกัด</t>
  </si>
  <si>
    <t>RE6704-005</t>
  </si>
  <si>
    <t>รับชำระหนี้   บริษัท รอนซ์ซี่ (ไทยแลนด์) จำกัด</t>
  </si>
  <si>
    <t>RE6704-006</t>
  </si>
  <si>
    <t>รับชำระหนี้   บริษัท พีค เลจเจินด์ (ไทยแลนด์) จำกั</t>
  </si>
  <si>
    <t>RE6705-001</t>
  </si>
  <si>
    <t>RE6705-002</t>
  </si>
  <si>
    <t>RE6705-003</t>
  </si>
  <si>
    <t>รับชำระหนี้   บริษัท มี่เสวี่ย (ไทยแลนด์) จำกัด</t>
  </si>
  <si>
    <t>RE6705-004</t>
  </si>
  <si>
    <t>รับชำระหนี้   บริษัท ไอคีย์ พร็อพเพอร์ตี้ แบงค็อก</t>
  </si>
  <si>
    <t>RE6705-005</t>
  </si>
  <si>
    <t>RE6705-006</t>
  </si>
  <si>
    <t>RE6705-011</t>
  </si>
  <si>
    <t>RE6705-008</t>
  </si>
  <si>
    <t>RE6705-009</t>
  </si>
  <si>
    <t>รับชำระหนี้    China Mobile International(Thailand</t>
  </si>
  <si>
    <t>RE6705-012</t>
  </si>
  <si>
    <t>RE6706-001</t>
  </si>
  <si>
    <t>RE6706-003</t>
  </si>
  <si>
    <t>รับชำระหนี้    กิจการร่วมค้า ไอทีดี-ซีอาร์ซี นัมเบ</t>
  </si>
  <si>
    <t>RE6706-004</t>
  </si>
  <si>
    <t>RE6706-005</t>
  </si>
  <si>
    <t>RE6706-006</t>
  </si>
  <si>
    <t>RE6706-007</t>
  </si>
  <si>
    <t>RE6706-008</t>
  </si>
  <si>
    <t>RE6706-009</t>
  </si>
  <si>
    <t>RE6706-010</t>
  </si>
  <si>
    <t>RV6706-001</t>
  </si>
  <si>
    <t>Interest 06/24 KBANK 006-2-81563-9</t>
  </si>
  <si>
    <t>RE6706-011</t>
  </si>
  <si>
    <t>RE6706-012</t>
  </si>
  <si>
    <t>RE6706-013</t>
  </si>
  <si>
    <t>RE6706-014</t>
  </si>
  <si>
    <t>RE6706-015</t>
  </si>
  <si>
    <t>RE6706-016</t>
  </si>
  <si>
    <t>RE6706-017</t>
  </si>
  <si>
    <t>RE6707-001</t>
  </si>
  <si>
    <t>RE6707-002</t>
  </si>
  <si>
    <t>รับชำระหนี้    Ocha Wealth Company Limited</t>
  </si>
  <si>
    <t>RE6707-004</t>
  </si>
  <si>
    <t>RE6707-005</t>
  </si>
  <si>
    <t>RE6707-006</t>
  </si>
  <si>
    <t>RE6707-008</t>
  </si>
  <si>
    <t>RV6706-002</t>
  </si>
  <si>
    <t>Interest 06/24 UOB 752-168-3-094</t>
  </si>
  <si>
    <t xml:space="preserve"> INCOME TAX WITHHELD Y'2566 (1151-13)</t>
  </si>
  <si>
    <t>JV6612-010</t>
  </si>
  <si>
    <t>Corporation income tax 2023</t>
  </si>
  <si>
    <t>PV6701-005</t>
  </si>
  <si>
    <t>TISSCO - Hire Perchase contract expenses 25/48</t>
  </si>
  <si>
    <t>PV6702-009</t>
  </si>
  <si>
    <t>TISSCO - Hire Perchase contract expenses 26/48</t>
  </si>
  <si>
    <t>PV6703-004</t>
  </si>
  <si>
    <t>TISSCO - Hire Perchase contract expenses 27/48</t>
  </si>
  <si>
    <t>PV6704-003</t>
  </si>
  <si>
    <t>TISSCO - Hire Perchase contract expenses 28/48</t>
  </si>
  <si>
    <t>PV6705-003</t>
  </si>
  <si>
    <t>TISSCO - Hire Perchase contract expenses 29/48</t>
  </si>
  <si>
    <t>PV6706-017</t>
  </si>
  <si>
    <t>TISSCO - Hire Perchase contract expenses 30/48</t>
  </si>
  <si>
    <t>PV6707-015</t>
  </si>
  <si>
    <t>TISSCO - Hire Perchase contract expenses 31/48</t>
  </si>
  <si>
    <t>ACCRUED SALARY (2131-01)</t>
  </si>
  <si>
    <t>PV6701-008</t>
  </si>
  <si>
    <t>Payment of Salary - Mayura</t>
  </si>
  <si>
    <t>PV6701-010</t>
  </si>
  <si>
    <t>Payment of Salary - Sirirat</t>
  </si>
  <si>
    <t>JV6701-002</t>
  </si>
  <si>
    <t>Salary 01/24</t>
  </si>
  <si>
    <t>PV6702-003</t>
  </si>
  <si>
    <t>Payment of Salary</t>
  </si>
  <si>
    <t>JV6702-002</t>
  </si>
  <si>
    <t>Salary 02/24</t>
  </si>
  <si>
    <t>PV6702-007</t>
  </si>
  <si>
    <t>Payment Salary - Jinglei</t>
  </si>
  <si>
    <t>PV6703-012</t>
  </si>
  <si>
    <t>PV6703-013</t>
  </si>
  <si>
    <t>JV6703-002</t>
  </si>
  <si>
    <t>Salary 03/24</t>
  </si>
  <si>
    <t>PV6704-014</t>
  </si>
  <si>
    <t>Payment Salary</t>
  </si>
  <si>
    <t>JV6704-002</t>
  </si>
  <si>
    <t>Salary 04/24</t>
  </si>
  <si>
    <t>PV6705-019</t>
  </si>
  <si>
    <t>PV6705-017</t>
  </si>
  <si>
    <t>JV6705-002</t>
  </si>
  <si>
    <t>Salary 05/24</t>
  </si>
  <si>
    <t>PV6706-008</t>
  </si>
  <si>
    <t>JV6706-002</t>
  </si>
  <si>
    <t>Salary 06/24</t>
  </si>
  <si>
    <t>PV6706-009</t>
  </si>
  <si>
    <t>JV6707-001</t>
  </si>
  <si>
    <t>Salary 07/24</t>
  </si>
  <si>
    <t>PV6707-006</t>
  </si>
  <si>
    <t>Payment salary</t>
  </si>
  <si>
    <t>SOCIAL SECURITIES PAYABLE (2131-04)</t>
  </si>
  <si>
    <t>PV6707-002</t>
  </si>
  <si>
    <t>Wei Haibo - Translation cost</t>
  </si>
  <si>
    <t>PV6705-016</t>
  </si>
  <si>
    <t>Entrust audit - Audit fee for 2023 (45,000 x 35%)</t>
  </si>
  <si>
    <t>PV6707-001</t>
  </si>
  <si>
    <t>Empathy - Accounting service fee Jun.2024</t>
  </si>
  <si>
    <t>PV6707-003</t>
  </si>
  <si>
    <t>Empathy - Accounting service fee Jul.2024</t>
  </si>
  <si>
    <t>ยื่นเพิ่มเติมในเดือน 07/2567</t>
  </si>
  <si>
    <t>JV6707-003</t>
  </si>
  <si>
    <t>Adj.Input Tax - Output Tax  for Jun 2024</t>
  </si>
  <si>
    <t>SUPPORTED ADVANCE (2139-00)</t>
  </si>
  <si>
    <t>PV6701-003</t>
  </si>
  <si>
    <t>Airasia-travalexprense-IV2312038004-16369</t>
  </si>
  <si>
    <t>PV6701-004</t>
  </si>
  <si>
    <t>Pttplc-Gasohot-101739</t>
  </si>
  <si>
    <t>RV6702-001</t>
  </si>
  <si>
    <t>RECEIPT FORM DIRECTOR</t>
  </si>
  <si>
    <t>PV6702-011</t>
  </si>
  <si>
    <t>Travel Expense</t>
  </si>
  <si>
    <t>PV6702-012</t>
  </si>
  <si>
    <t>เรือนแสนสุข - Food and Bevrage - 14/20</t>
  </si>
  <si>
    <t>PV6702-013</t>
  </si>
  <si>
    <t>AirAsia - Travel Expense</t>
  </si>
  <si>
    <t>RV6704-001</t>
  </si>
  <si>
    <t>LIJUAN - No document</t>
  </si>
  <si>
    <t>PV6707-008</t>
  </si>
  <si>
    <t>AirAsia - Travel Expense - IV2407038003-41479</t>
  </si>
  <si>
    <t>PV6707-009</t>
  </si>
  <si>
    <t>S. charenphorn - Travel Expense - TIO0000167070006</t>
  </si>
  <si>
    <t>PV6707-010</t>
  </si>
  <si>
    <t>Burirum PTT - Travel Expense - TIO000016707000490</t>
  </si>
  <si>
    <t>PV6707-011</t>
  </si>
  <si>
    <t>PTT oil - Travel Expense - 200316</t>
  </si>
  <si>
    <t>PV6707-012</t>
  </si>
  <si>
    <t>PTT oil - Travel Expense - 101675</t>
  </si>
  <si>
    <t>PV6707-013</t>
  </si>
  <si>
    <t>PTT oil - Travel Expense - 101676</t>
  </si>
  <si>
    <t>PV6701-011</t>
  </si>
  <si>
    <t>UOB - Long-term Dept 01/2024</t>
  </si>
  <si>
    <t>PV6702-008</t>
  </si>
  <si>
    <t>UOB - Long-term Dept  02/2024</t>
  </si>
  <si>
    <t>PV6703-003</t>
  </si>
  <si>
    <t>UOB - Long-term Dept 03/2024</t>
  </si>
  <si>
    <t>PV6704-001</t>
  </si>
  <si>
    <t>UOB - Long-term Dept 04/2024</t>
  </si>
  <si>
    <t>PV6705-002</t>
  </si>
  <si>
    <t>UOB - Long-term Dept 05/2024</t>
  </si>
  <si>
    <t>PV6706-016</t>
  </si>
  <si>
    <t>UOB - Long-term Dept 06/2024</t>
  </si>
  <si>
    <t>PV6707-014</t>
  </si>
  <si>
    <t>UOB - Long-term Dept 07/2024</t>
  </si>
  <si>
    <t>-</t>
  </si>
  <si>
    <t>PV6401-018</t>
  </si>
  <si>
    <t>BW6409-001</t>
  </si>
  <si>
    <t>BD6410-001</t>
  </si>
  <si>
    <t>ประกันสังคมเพิ่มเติม เดือน8/63</t>
  </si>
  <si>
    <t>ถอนเงินจากบัญชี    อท.KBANK</t>
  </si>
  <si>
    <t>ฝากเงินเข้าบัญชี   อท.UOB ฝากเปิดบัญชี</t>
  </si>
  <si>
    <t>RV6307-001</t>
  </si>
  <si>
    <t>PV6308-006</t>
  </si>
  <si>
    <t>PV6309-009</t>
  </si>
  <si>
    <t>PV6310-010</t>
  </si>
  <si>
    <t>PV6312-012</t>
  </si>
  <si>
    <t>JV6312-002</t>
  </si>
  <si>
    <t>ดอกเบี้ยค้างรับ</t>
  </si>
  <si>
    <t>จ่ายเงินเดือน 8/2563</t>
  </si>
  <si>
    <t>จ่ายเงินเดือน 09/2563</t>
  </si>
  <si>
    <t xml:space="preserve"> จ่ายเงินเดือน 10/2563</t>
  </si>
  <si>
    <t>จ่ายประกันสังคมเพิ่มเติม เดือน 10/63</t>
  </si>
  <si>
    <t>ปรับปรุงเงินให้กูยืมกรรมการ</t>
  </si>
  <si>
    <t xml:space="preserve">Test diff BS </t>
  </si>
  <si>
    <t>Link if</t>
  </si>
  <si>
    <t>เลขที่บัญชี</t>
  </si>
  <si>
    <t xml:space="preserve"> ชื่อบัญชี</t>
  </si>
  <si>
    <t>Code + Name</t>
  </si>
  <si>
    <t>Ref. W/P</t>
  </si>
  <si>
    <t>Adj.1</t>
  </si>
  <si>
    <t>Adj.2</t>
  </si>
  <si>
    <t>Adj.3</t>
  </si>
  <si>
    <t>Adj.4</t>
  </si>
  <si>
    <t>Adj.5</t>
  </si>
  <si>
    <t>Adj.6</t>
  </si>
  <si>
    <t>Adj.7</t>
  </si>
  <si>
    <t>1113-01</t>
  </si>
  <si>
    <t>2131-01</t>
  </si>
  <si>
    <t>4200-01</t>
  </si>
  <si>
    <t>BF 2024</t>
  </si>
  <si>
    <t>Fin 2024</t>
  </si>
  <si>
    <t>As at 31 July 2024</t>
  </si>
  <si>
    <t xml:space="preserve">TANTAN TRANSLATION STUDIO COMPANY LIMITED </t>
  </si>
  <si>
    <t>Trial Balance</t>
  </si>
  <si>
    <t>1111-00</t>
  </si>
  <si>
    <t>1113-03</t>
  </si>
  <si>
    <t>1130-01</t>
  </si>
  <si>
    <t>1151-04</t>
  </si>
  <si>
    <t>1151-05</t>
  </si>
  <si>
    <t>1151-09</t>
  </si>
  <si>
    <t>1151-10</t>
  </si>
  <si>
    <t>1151-11</t>
  </si>
  <si>
    <t>1151-12</t>
  </si>
  <si>
    <t>1151-13</t>
  </si>
  <si>
    <t>1153-01</t>
  </si>
  <si>
    <t>1154-00</t>
  </si>
  <si>
    <t>1155-00</t>
  </si>
  <si>
    <t>1157-00</t>
  </si>
  <si>
    <t>1410-01</t>
  </si>
  <si>
    <t>1410-02</t>
  </si>
  <si>
    <t>1410-03</t>
  </si>
  <si>
    <t>1410-04</t>
  </si>
  <si>
    <t>1410-05</t>
  </si>
  <si>
    <t>1410-06</t>
  </si>
  <si>
    <t>1420-02</t>
  </si>
  <si>
    <t>1420-03</t>
  </si>
  <si>
    <t>1420-04</t>
  </si>
  <si>
    <t>1420-05</t>
  </si>
  <si>
    <t>1420-06</t>
  </si>
  <si>
    <t>2131-04</t>
  </si>
  <si>
    <t>2131-10</t>
  </si>
  <si>
    <t>2131-11</t>
  </si>
  <si>
    <t>2132-01</t>
  </si>
  <si>
    <t>2132-03</t>
  </si>
  <si>
    <t>2132-04</t>
  </si>
  <si>
    <t>2132-09</t>
  </si>
  <si>
    <t>2135-00</t>
  </si>
  <si>
    <t>2136-00</t>
  </si>
  <si>
    <t>2137-00</t>
  </si>
  <si>
    <t>2139-00</t>
  </si>
  <si>
    <t>2150-00</t>
  </si>
  <si>
    <t>2210-00</t>
  </si>
  <si>
    <t>2300-01</t>
  </si>
  <si>
    <t>3100-00</t>
  </si>
  <si>
    <t>3200-00</t>
  </si>
  <si>
    <t>4100-02</t>
  </si>
  <si>
    <t>4100-05</t>
  </si>
  <si>
    <t>4100-06</t>
  </si>
  <si>
    <t>5110-00</t>
  </si>
  <si>
    <t>5200-09</t>
  </si>
  <si>
    <t>5200-11</t>
  </si>
  <si>
    <t>5310-01</t>
  </si>
  <si>
    <t>5310-07</t>
  </si>
  <si>
    <t>5310-09</t>
  </si>
  <si>
    <t>5310-10</t>
  </si>
  <si>
    <t>5310-15</t>
  </si>
  <si>
    <t>5310-18</t>
  </si>
  <si>
    <t>5310-19</t>
  </si>
  <si>
    <t>5320-01</t>
  </si>
  <si>
    <t>5320-02</t>
  </si>
  <si>
    <t>5330-02</t>
  </si>
  <si>
    <t>5330-04</t>
  </si>
  <si>
    <t>5340-02</t>
  </si>
  <si>
    <t>5340-03</t>
  </si>
  <si>
    <t>5340-04</t>
  </si>
  <si>
    <t>5340-05</t>
  </si>
  <si>
    <t>5340-06</t>
  </si>
  <si>
    <t>5360-04</t>
  </si>
  <si>
    <t>5360-08</t>
  </si>
  <si>
    <t>5360-10</t>
  </si>
  <si>
    <t>5370-04</t>
  </si>
  <si>
    <t>5370-09</t>
  </si>
  <si>
    <t>5390-01</t>
  </si>
  <si>
    <t>5390-03</t>
  </si>
  <si>
    <t>5390-04</t>
  </si>
  <si>
    <t>6000-02</t>
  </si>
  <si>
    <t>6000-03</t>
  </si>
  <si>
    <t>Cash</t>
  </si>
  <si>
    <t>Savings Account KBANK 006-2-81563-9</t>
  </si>
  <si>
    <t>Savings Account UOB 752-168-309-4</t>
  </si>
  <si>
    <t>Accounts Receivable - Trade</t>
  </si>
  <si>
    <t>Prepaid Expenses - Others</t>
  </si>
  <si>
    <t>Withholding Tax Payable</t>
  </si>
  <si>
    <t>Withholding Tax Payable-2563</t>
  </si>
  <si>
    <t>Withholding Tax Payable Of Bank</t>
  </si>
  <si>
    <t>Prepaid Expenses - Insurance</t>
  </si>
  <si>
    <t>Withholding Tax Payable Of Bank 2022</t>
  </si>
  <si>
    <t>Withholding Tax Payable-2566</t>
  </si>
  <si>
    <t>Accrued Interest</t>
  </si>
  <si>
    <t>Purchase Tax</t>
  </si>
  <si>
    <t>Unamortization - Purchase Tax</t>
  </si>
  <si>
    <t>Financing lease interests</t>
  </si>
  <si>
    <t>Land</t>
  </si>
  <si>
    <t>Buildings</t>
  </si>
  <si>
    <t>Office Equipment</t>
  </si>
  <si>
    <t>Furniture &amp; Fixtures</t>
  </si>
  <si>
    <t>Vehicles</t>
  </si>
  <si>
    <t>Leasehold improvements</t>
  </si>
  <si>
    <t>Accumulated Depreciation - Buildings</t>
  </si>
  <si>
    <t>Accumulated Depreciation - Office Equipment</t>
  </si>
  <si>
    <t>Accumulated Depreciation - Furniture &amp; Fixtures</t>
  </si>
  <si>
    <t>Accumulated Depreciation - Vehicles</t>
  </si>
  <si>
    <t>Accumulated Depreciation -Leasehold improvements</t>
  </si>
  <si>
    <t>Salaries Payable</t>
  </si>
  <si>
    <t>Social Securities Payable</t>
  </si>
  <si>
    <t>Accrued Audit fee</t>
  </si>
  <si>
    <t>Accrued Service fee</t>
  </si>
  <si>
    <t>Witholding Tax Payable - Form 1</t>
  </si>
  <si>
    <t>Witholding Tax Payable - Form 3</t>
  </si>
  <si>
    <t>Witholding Tax Payable - Form 53</t>
  </si>
  <si>
    <t>Income Tax Payable</t>
  </si>
  <si>
    <t>Sales Tax</t>
  </si>
  <si>
    <t>Unamortization - Sale Tax</t>
  </si>
  <si>
    <t>Other Payable Government Revernue Dept.</t>
  </si>
  <si>
    <t>Advance AP</t>
  </si>
  <si>
    <t>Finance lease loan</t>
  </si>
  <si>
    <t>Long-term Debt-Bank Loan</t>
  </si>
  <si>
    <t>Capital Stock</t>
  </si>
  <si>
    <t>Retained Earnings</t>
  </si>
  <si>
    <t>Services Revenue</t>
  </si>
  <si>
    <t>Services Revenue-abroad</t>
  </si>
  <si>
    <t>Interest Income</t>
  </si>
  <si>
    <t>Cost of Service</t>
  </si>
  <si>
    <t>Travel &amp; Automotive Expenses</t>
  </si>
  <si>
    <t>Insurance Premiums</t>
  </si>
  <si>
    <t>Salaries</t>
  </si>
  <si>
    <t>Accommodate Expenses</t>
  </si>
  <si>
    <t>Contribution to Social Security Fund</t>
  </si>
  <si>
    <t>Contribution to Providend Fund</t>
  </si>
  <si>
    <t>Food and Beverage for Employee</t>
  </si>
  <si>
    <t>Service Fee</t>
  </si>
  <si>
    <t xml:space="preserve">  Employee Benefits</t>
  </si>
  <si>
    <t>Stationary Expenses</t>
  </si>
  <si>
    <t>Repair &amp; Maintenance Expenses</t>
  </si>
  <si>
    <t>Electricity Expenses</t>
  </si>
  <si>
    <t>Postage Expenses</t>
  </si>
  <si>
    <t>Depreciation - Building</t>
  </si>
  <si>
    <t>Depreciation - Equipment</t>
  </si>
  <si>
    <t>Depreciation - Furniture &amp; Fixtures</t>
  </si>
  <si>
    <t>Depreciation - Vehicle</t>
  </si>
  <si>
    <t>Depreciation - Building Improvement</t>
  </si>
  <si>
    <t>Bank Charge</t>
  </si>
  <si>
    <t>Bookkeeping fee</t>
  </si>
  <si>
    <t>Revenue Stamp</t>
  </si>
  <si>
    <t>Charitable Contributions</t>
  </si>
  <si>
    <t>Cash Short and Over</t>
  </si>
  <si>
    <t>Unclame expenses - Input Tax</t>
  </si>
  <si>
    <t>Tax Penalty</t>
  </si>
  <si>
    <t>Expenses Not Deductible</t>
  </si>
  <si>
    <t>Interest Expenses</t>
  </si>
  <si>
    <t>Expenses</t>
  </si>
  <si>
    <t>Pension liabilities</t>
  </si>
  <si>
    <t>JV6701-001</t>
  </si>
  <si>
    <t>Today</t>
  </si>
  <si>
    <t>OVER DUE
(DAY)</t>
  </si>
  <si>
    <t>NOV 2023</t>
  </si>
  <si>
    <t>DEC 2023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</si>
  <si>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</si>
  <si>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</si>
  <si>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</si>
  <si>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</si>
  <si>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</si>
  <si>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</si>
  <si>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</si>
  <si>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</si>
  <si>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</si>
  <si>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</si>
  <si>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BALANCE</t>
  </si>
  <si>
    <t xml:space="preserve">สัญญาเช่าซื้อเลขที่ :  </t>
  </si>
  <si>
    <t>ต่อเดือน</t>
  </si>
  <si>
    <t>อัตราดอกเบี้ย :</t>
  </si>
  <si>
    <t>ระยะเวลา :</t>
  </si>
  <si>
    <t>เดือน</t>
  </si>
  <si>
    <t>งวดที่</t>
  </si>
  <si>
    <t>จำนวนเงินค่าเช่าซื้อ
(รายงวด)</t>
  </si>
  <si>
    <t>วันชำระค่าเช่าซื้อ
(วัน/เดือน/ปี)</t>
  </si>
  <si>
    <t>เงินต้น</t>
  </si>
  <si>
    <t>ดอกเบี้ยค่าเช่าซื้อ</t>
  </si>
  <si>
    <t>ภาษีมูลค่าเพิ่ม</t>
  </si>
  <si>
    <t>เงินต้นคงค้าง</t>
  </si>
  <si>
    <t>ดอกเบี้ยเช่าซื้อ</t>
  </si>
  <si>
    <t>ส่วนลดดอกเบี้ยเช่าซื้อ
(50 เปอร์เซ็นต์)</t>
  </si>
  <si>
    <t>ดอกเบี้ยเช่าซื้อ
(รวมภาษีมูลค่าเพิ่ม)</t>
  </si>
  <si>
    <t>เงินต้นคงค้าง
(รวมภาษีมูลค่าเพิ่ม)</t>
  </si>
  <si>
    <t>วันที่</t>
  </si>
  <si>
    <t>อัตรา</t>
  </si>
  <si>
    <t>รวม</t>
  </si>
  <si>
    <t>0991008806660</t>
  </si>
  <si>
    <t>1100400362691</t>
  </si>
  <si>
    <t>4839900005819</t>
  </si>
  <si>
    <t>1100900396102</t>
  </si>
  <si>
    <t>3120600909461</t>
  </si>
  <si>
    <t>นาย</t>
  </si>
  <si>
    <t>จีงเหล่ย</t>
  </si>
  <si>
    <t>หลี่</t>
  </si>
  <si>
    <t>นางสาว</t>
  </si>
  <si>
    <t>มยุรา</t>
  </si>
  <si>
    <t>รุ่งจิรกาล</t>
  </si>
  <si>
    <t>อุทัยธรรม</t>
  </si>
  <si>
    <t>ชิ้นฟัก</t>
  </si>
  <si>
    <t>ศิริรัตน์</t>
  </si>
  <si>
    <t>กิจชุติ</t>
  </si>
  <si>
    <t>พิเชษฐ</t>
  </si>
  <si>
    <t>รุนรัง</t>
  </si>
  <si>
    <t>01-179_002</t>
  </si>
  <si>
    <t>01-179_003</t>
  </si>
  <si>
    <t>01-179_004</t>
  </si>
  <si>
    <t>01-179_005</t>
  </si>
  <si>
    <t>01-179_001</t>
  </si>
  <si>
    <t>รหัสพนักงาน</t>
  </si>
  <si>
    <t>เลขประจำตัวผูเสียภาษี</t>
  </si>
  <si>
    <t>คำนำหน้า</t>
  </si>
  <si>
    <t>ชื่อ</t>
  </si>
  <si>
    <t>สกุล</t>
  </si>
  <si>
    <t>เงินเดือน</t>
  </si>
  <si>
    <t>ภาษีหัก ณ ที่จ่าย</t>
  </si>
  <si>
    <t>ประกันสังคม
ส่วนพนักงาน</t>
  </si>
  <si>
    <t>ประกันสังคม
ส่วนนายจ้าง</t>
  </si>
  <si>
    <t>เงินได้ที่ต้องชำระ</t>
  </si>
  <si>
    <t>นาย จีงเหล่ย หลี่</t>
  </si>
  <si>
    <t>นางสาว มยุรา รุ่งจิรกาล</t>
  </si>
  <si>
    <t>นาย อุทัยธรรม ชิ้นฟัก</t>
  </si>
  <si>
    <t>นางสาว ศิริรัตน์ กิจชุติ</t>
  </si>
  <si>
    <t>นาย พิเชษฐ รุนรัง</t>
  </si>
  <si>
    <t>SALARY 2024</t>
  </si>
  <si>
    <t>SUSPENSE 
OUTPUT TAX  (2136-00)</t>
  </si>
  <si>
    <t>ไม่มีภาษีขาย</t>
  </si>
  <si>
    <t>ค่าบริการแปลเอกสาร</t>
  </si>
  <si>
    <t>จำนวนเงินค่าเช่าซื้อ
คงค้าง</t>
  </si>
  <si>
    <t>วัน/เดือน/ปี</t>
  </si>
  <si>
    <t>เลขที่เอกสาร</t>
  </si>
  <si>
    <t>29/02/67</t>
  </si>
  <si>
    <t>จน.วัน</t>
  </si>
  <si>
    <t>ค่างวด</t>
  </si>
  <si>
    <t>ต้น</t>
  </si>
  <si>
    <t>ดอกเบี้ย</t>
  </si>
  <si>
    <t>คงเหลือ</t>
  </si>
  <si>
    <t>#6000-02 ดอกเบี้ยเงินกู้ยืมจากสถาบันการเงิน</t>
  </si>
  <si>
    <t>Summary of VAT report (PP30)</t>
  </si>
  <si>
    <t>ยื่นเพิ่มเติมแบบ PP.30</t>
  </si>
  <si>
    <t>กระทบยอดรายได้</t>
  </si>
  <si>
    <t>Output Tax</t>
  </si>
  <si>
    <t>Input Tax</t>
  </si>
  <si>
    <t>(1)</t>
  </si>
  <si>
    <t>(2)</t>
  </si>
  <si>
    <t>(3)</t>
  </si>
  <si>
    <t>(4)</t>
  </si>
  <si>
    <t>(5)</t>
  </si>
  <si>
    <t>(6)</t>
  </si>
  <si>
    <t>(7)</t>
  </si>
  <si>
    <t>If (5)&gt;(7), (8) positive
If (5)&lt;(7), (9) negative</t>
  </si>
  <si>
    <t>(10)</t>
  </si>
  <si>
    <t>If (8)&gt;(10), (11) positive
If (8)&lt;(10), (12) negative</t>
  </si>
  <si>
    <t>(13)</t>
  </si>
  <si>
    <t>(14)</t>
  </si>
  <si>
    <t>Add. Output Tax</t>
  </si>
  <si>
    <t>ที่ปรึกษา</t>
  </si>
  <si>
    <t>ผลต่างที่เกินขึ้น</t>
  </si>
  <si>
    <t>Month</t>
  </si>
  <si>
    <t>Total revenues</t>
  </si>
  <si>
    <t>0% rev</t>
  </si>
  <si>
    <t>exempted</t>
  </si>
  <si>
    <t>7% rev</t>
  </si>
  <si>
    <t>Output VAT 7%</t>
  </si>
  <si>
    <t>Purchase amount</t>
  </si>
  <si>
    <t>Input VAT 7%</t>
  </si>
  <si>
    <t>This month's tax payable (excess tax payable)</t>
  </si>
  <si>
    <t>Excess tax
payable C/F 
from last month</t>
  </si>
  <si>
    <t>Net VAT position
[payable (credit)]</t>
  </si>
  <si>
    <t>Surcharge</t>
  </si>
  <si>
    <t>Penalty</t>
  </si>
  <si>
    <t>Submission date</t>
  </si>
  <si>
    <t>4100-01
Project Service Income</t>
  </si>
  <si>
    <t>4100-02
Technical Service Income</t>
  </si>
  <si>
    <t>4100-03
Marketing Service Income</t>
  </si>
  <si>
    <t>Total Service Income</t>
  </si>
  <si>
    <t>1130-01 Account Receivable (ต้นงวด)</t>
  </si>
  <si>
    <t>DIFF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</si>
  <si>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</si>
  <si>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</si>
  <si>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</si>
  <si>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</si>
  <si>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</si>
  <si>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</si>
  <si>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</si>
  <si>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</si>
  <si>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</si>
  <si>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</si>
  <si>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</si>
  <si>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</si>
  <si>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ยอดขาดตาม GL </t>
  </si>
  <si>
    <t>บวก # 1130-01 Account Receivable (ต้นงวด)</t>
  </si>
  <si>
    <t xml:space="preserve">       # 1130-02 Unbill Account Receivable (ต้นงวด)</t>
  </si>
  <si>
    <t xml:space="preserve">       # 1153-01 Accrued Income (ต้นงวด)</t>
  </si>
  <si>
    <t xml:space="preserve">       # 5360-09 Gain &amp; Loss on Exchange Rate (ต้นงวด)</t>
  </si>
  <si>
    <t>หัก   # 2131-05 Undue Output VAT (ต้นงวด)</t>
  </si>
  <si>
    <t>หัก  # 1130-01 Account Receivable (ปลายงวด)</t>
  </si>
  <si>
    <t xml:space="preserve">      # 1130-02 Unbill Account Receivable (ปลายงวด)</t>
  </si>
  <si>
    <t xml:space="preserve">      # 1153-01 Accrued Income (ปลายงวด)</t>
  </si>
  <si>
    <t xml:space="preserve">      # 5370-02 หนี้สงสัยจะสูญ (ปลายงวด)</t>
  </si>
  <si>
    <t>บวก # 2131-05 Undue Output VAT (ปลายงวด)</t>
  </si>
  <si>
    <t>รายได้ตามแบบ PP.30</t>
  </si>
  <si>
    <t>ผลต่างเกิด</t>
  </si>
  <si>
    <t>67110045782 / 15/02/2567</t>
  </si>
  <si>
    <t>67112677432 / 15/03/2567</t>
  </si>
  <si>
    <t>67116105740 / 17/04/2567</t>
  </si>
  <si>
    <t>67118883180 / 15/05/2567</t>
  </si>
  <si>
    <t>67121326032 / 14/03/2567</t>
  </si>
  <si>
    <t>67124042512 / 15/07/2567</t>
  </si>
  <si>
    <t>67126805573 / 15/08/2567</t>
  </si>
  <si>
    <t>67128985068 / 13/09/2567</t>
  </si>
  <si>
    <t>Service Revenue</t>
  </si>
  <si>
    <t>Accounts Receivable-Trade B/F</t>
  </si>
  <si>
    <t>Accounts Receivable-Trade C/F</t>
  </si>
  <si>
    <t>VAT 7%</t>
  </si>
  <si>
    <t>VAT 0%</t>
  </si>
  <si>
    <t>IV6610-006</t>
  </si>
  <si>
    <t>รับชำระเดือน 2/67</t>
  </si>
  <si>
    <t>IV6612-002</t>
  </si>
  <si>
    <t>รับชำระเดือน 1/67</t>
  </si>
  <si>
    <t>IV6612-006</t>
  </si>
  <si>
    <t>ขายเชื่อให้    บริษัท โปรทา จำกัด</t>
  </si>
  <si>
    <t>ขายเชื่อให้   Mr. Li, Jinglei</t>
  </si>
  <si>
    <t>ไม่มี VAT</t>
  </si>
  <si>
    <t>มี VAT</t>
  </si>
  <si>
    <t>PER PP.30</t>
  </si>
  <si>
    <t>(ยอดรวม VAT 7%)</t>
  </si>
  <si>
    <t>FY[2024]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</si>
</sst>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5" formatCode="&quot;฿&quot;#,##0;\-&quot;฿&quot;#,##0"/>
    <numFmt numFmtId="8" formatCode="&quot;฿&quot;#,##0.00;[Red]\-&quot;฿&quot;#,##0.00"/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64" formatCode="_(* #,##0.00_);_(* \(#,##0.00\);_(* &quot;-&quot;??_);_(@_)"/>
    <numFmt numFmtId="165" formatCode="dd/mm/yy;@"/>
    <numFmt numFmtId="166" formatCode="_(* #,##0.0_);_(* \(#,##0.00\);_(* &quot;-&quot;??_);_(@_)"/>
    <numFmt numFmtId="167" formatCode="#,##0.00_);\(#,##0.00\)"/>
    <numFmt numFmtId="168" formatCode="#,##0.00_ ;[Red]\-#,##0.00\ "/>
    <numFmt numFmtId="169" formatCode="#,##0.00;[Red]#,##0.00"/>
    <numFmt numFmtId="170" formatCode="0.0%"/>
    <numFmt numFmtId="171" formatCode="[$-409]d\-mmm\-yy;@"/>
    <numFmt numFmtId="172" formatCode="&quot;$&quot;#,##0_);[Red]\(&quot;$&quot;#,##0\)"/>
    <numFmt numFmtId="173" formatCode="&quot;$&quot;#,##0.00_);[Red]\(&quot;$&quot;#,##0.00\)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_ * #,##0.00_ ;_ * \-#,##0.00_ ;_ * &quot;-&quot;??_ ;_ @_ "/>
    <numFmt numFmtId="177" formatCode="_-&quot;S$&quot;* #,##0.00_-;\-&quot;S$&quot;* #,##0.00_-;_-&quot;S$&quot;* &quot;-&quot;??_-;_-@_-"/>
    <numFmt numFmtId="178" formatCode="_-* #,##0\ _F_B_-;\-* #,##0\ _F_B_-;_-* &quot;-&quot;\ _F_B_-;_-@_-"/>
    <numFmt numFmtId="179" formatCode="_-* #,##0.00\ _F_B_-;\-* #,##0.00\ _F_B_-;_-* &quot;-&quot;??\ _F_B_-;_-@_-"/>
    <numFmt numFmtId="180" formatCode="&quot;฿&quot;\t#,##0_);[Red]\(&quot;฿&quot;\t#,##0\)"/>
    <numFmt numFmtId="181" formatCode="#,##0;\(#,##0\)"/>
    <numFmt numFmtId="182" formatCode="\t&quot;฿&quot;#,##0.00_);[Red]\(\t&quot;฿&quot;#,##0.00\)"/>
    <numFmt numFmtId="183" formatCode="#,##0.00&quot; $&quot;;\-#,##0.00&quot; $&quot;"/>
    <numFmt numFmtId="184" formatCode="#,##0.00&quot; $&quot;;[Red]\-#,##0.00&quot; $&quot;"/>
    <numFmt numFmtId="185" formatCode="d\.m\.yy"/>
    <numFmt numFmtId="186" formatCode="d\.mmm\.yy"/>
    <numFmt numFmtId="187" formatCode="d\.mmm"/>
    <numFmt numFmtId="188" formatCode="mmm\.yy"/>
    <numFmt numFmtId="189" formatCode="#,##0.00_ "/>
    <numFmt numFmtId="190" formatCode="dd\-mmm\-yy_)"/>
    <numFmt numFmtId="191" formatCode="#,##0.00\ &quot;F&quot;;\-#,##0.00\ &quot;F&quot;"/>
    <numFmt numFmtId="192" formatCode="_-&quot;ฃ&quot;* #,##0_-;\-&quot;ฃ&quot;* #,##0_-;_-&quot;ฃ&quot;* &quot;-&quot;_-;_-@_-"/>
    <numFmt numFmtId="193" formatCode="General_)"/>
    <numFmt numFmtId="194" formatCode="0.00_)"/>
    <numFmt numFmtId="195" formatCode="&quot;ฃค&quot;#,##0;&quot;ฃค&quot;\-#,##0"/>
    <numFmt numFmtId="196" formatCode="0&quot;  &quot;"/>
    <numFmt numFmtId="197" formatCode="#,##0.0_);[Red]\(#,##0.0\)"/>
    <numFmt numFmtId="198" formatCode="d\.m\.yy\ h:mm"/>
    <numFmt numFmtId="199" formatCode="_-* #,##0.00\ &quot;F&quot;_-;\-* #,##0.00\ &quot;F&quot;_-;_-* &quot;-&quot;??\ &quot;F&quot;_-;_-@_-"/>
    <numFmt numFmtId="200" formatCode="0.00&quot;  &quot;"/>
    <numFmt numFmtId="201" formatCode="_(* #,##0.000000_);_(* \(#,##0.000000\);_(* &quot;-&quot;??_);_(@_)"/>
    <numFmt numFmtId="202" formatCode="0.0000000"/>
    <numFmt numFmtId="203" formatCode="[$-409]d\-mmm;@"/>
    <numFmt numFmtId="204" formatCode="#,##0\ \ ;\(#,##0\)\ ;\—\ \ \ \ "/>
    <numFmt numFmtId="205" formatCode="_-* #,##0.00_-;\-* #,##0.00_-;_-* \-??_-;_-@_-"/>
    <numFmt numFmtId="206" formatCode="[$-1070000]d/mm/yyyy;@"/>
    <numFmt numFmtId="207" formatCode="_(* #,##0.00_);_(* \(#,##0.000\);_(* &quot;-&quot;??_);_(@_)"/>
    <numFmt numFmtId="208" formatCode="dd/mm/yyyy"/>
    <numFmt numFmtId="209" formatCode="0.000000%"/>
    <numFmt numFmtId="210" formatCode="_-* #,##0_-;\-* #,##0_-;_-* &quot;-&quot;??_-;_-@_-"/>
    <numFmt numFmtId="211" formatCode="_(* #,##0_);_(* \(#,##0\);_(* &quot;-&quot;_);@_)"/>
    <numFmt numFmtId="212" formatCode="_(* #,##0.00_);_(* \(#,##0.00\);_(* &quot;-&quot;_);@_)"/>
    <numFmt numFmtId="213" formatCode="_(* #,##0.00_);_(* \(#,##0.00\);_(* &quot;-&quot;??_);@_)"/>
  </numFmts>
  <fonts count="202">
    <font>
      <sz val="14"/>
      <name val="Cordia New"/>
      <family val="2"/>
      <charset val="22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0"/>
      <name val="MS Sans Serif"/>
      <family val="2"/>
      <charset val="222"/>
    </font>
    <font>
      <sz val="10"/>
      <name val="Arial"/>
      <family val="2"/>
    </font>
    <font>
      <sz val="14"/>
      <name val="Cordia New"/>
      <family val="2"/>
      <charset val="222"/>
    </font>
    <font>
      <sz val="8"/>
      <name val="Cordia New"/>
      <family val="2"/>
      <charset val="222"/>
    </font>
    <font>
      <sz val="14"/>
      <name val="Angsana New"/>
      <family val="1"/>
    </font>
    <font>
      <b/>
      <sz val="16"/>
      <name val="Angsana New"/>
      <family val="1"/>
    </font>
    <font>
      <sz val="16"/>
      <name val="Angsana New"/>
      <family val="1"/>
    </font>
    <font>
      <b/>
      <u/>
      <sz val="16"/>
      <name val="Angsana New"/>
      <family val="1"/>
    </font>
    <font>
      <sz val="14"/>
      <name val="AngsanaUPC"/>
      <family val="1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b/>
      <sz val="16"/>
      <color rgb="FF000000"/>
      <name val="Angsana New"/>
      <family val="1"/>
    </font>
    <font>
      <sz val="16"/>
      <color rgb="FF000000"/>
      <name val="Angsana New"/>
      <family val="1"/>
    </font>
    <font>
      <sz val="16"/>
      <color rgb="FFFF0000"/>
      <name val="Angsana New"/>
      <family val="1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6"/>
      <color theme="1"/>
      <name val="Angsana New"/>
      <family val="1"/>
    </font>
    <font>
      <b/>
      <sz val="16"/>
      <name val="Angsana New"/>
      <family val="1"/>
      <charset val="222"/>
    </font>
    <font>
      <sz val="16"/>
      <color rgb="FF212529"/>
      <name val="Arial"/>
      <family val="2"/>
      <charset val="222"/>
    </font>
    <font>
      <sz val="16"/>
      <color theme="1"/>
      <name val="Angsana New"/>
      <family val="1"/>
      <charset val="222"/>
    </font>
    <font>
      <sz val="16"/>
      <name val="Angsana New"/>
      <family val="1"/>
      <charset val="222"/>
    </font>
    <font>
      <sz val="14"/>
      <name val="AngsanaUPC"/>
      <family val="1"/>
      <charset val="222"/>
    </font>
    <font>
      <sz val="14"/>
      <name val="Cordia New"/>
      <family val="2"/>
    </font>
    <font>
      <b/>
      <sz val="16"/>
      <name val="BrowalliaUPC"/>
      <family val="2"/>
      <charset val="222"/>
    </font>
    <font>
      <sz val="8"/>
      <name val="Arial"/>
      <family val="2"/>
    </font>
    <font>
      <sz val="14"/>
      <color theme="1"/>
      <name val="Angsana New"/>
      <family val="1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  <charset val="222"/>
    </font>
    <font>
      <sz val="8"/>
      <name val="EYInterstate Light"/>
    </font>
    <font>
      <sz val="11"/>
      <color indexed="8"/>
      <name val="Tahoma"/>
      <family val="2"/>
      <charset val="222"/>
    </font>
    <font>
      <u/>
      <sz val="10"/>
      <color theme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charset val="222"/>
      <scheme val="major"/>
    </font>
    <font>
      <sz val="11"/>
      <color rgb="FF9C6500"/>
      <name val="Calibri"/>
      <family val="2"/>
      <charset val="222"/>
      <scheme val="minor"/>
    </font>
    <font>
      <sz val="12"/>
      <name val="宋体"/>
      <charset val="134"/>
    </font>
    <font>
      <sz val="12"/>
      <name val="Times New Roman"/>
      <family val="1"/>
    </font>
    <font>
      <sz val="12"/>
      <name val="Helv"/>
    </font>
    <font>
      <sz val="7"/>
      <name val="Small Fonts"/>
      <family val="2"/>
    </font>
    <font>
      <sz val="11"/>
      <color indexed="8"/>
      <name val="Calibri"/>
      <family val="2"/>
    </font>
    <font>
      <sz val="11"/>
      <color theme="1"/>
      <name val="Comic Sans MS"/>
      <family val="2"/>
      <charset val="222"/>
    </font>
    <font>
      <sz val="18"/>
      <color theme="1"/>
      <name val="Angsana New"/>
      <family val="2"/>
      <charset val="222"/>
    </font>
    <font>
      <sz val="14"/>
      <color theme="1"/>
      <name val="Tahoma"/>
      <family val="2"/>
      <charset val="222"/>
    </font>
    <font>
      <sz val="11"/>
      <color indexed="8"/>
      <name val="Calibri"/>
      <family val="2"/>
      <charset val="222"/>
    </font>
    <font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8"/>
      <color theme="3"/>
      <name val="Calibri Light"/>
      <family val="2"/>
      <scheme val="major"/>
    </font>
    <font>
      <b/>
      <sz val="18"/>
      <color theme="3"/>
      <name val="Calibri Light"/>
      <family val="2"/>
      <charset val="134"/>
      <scheme val="major"/>
    </font>
    <font>
      <b/>
      <sz val="11"/>
      <color theme="1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sz val="10"/>
      <color indexed="8"/>
      <name val="Arial"/>
      <family val="2"/>
    </font>
    <font>
      <sz val="10"/>
      <color theme="1"/>
      <name val="Arial"/>
      <family val="2"/>
      <charset val="222"/>
    </font>
    <font>
      <sz val="12"/>
      <name val="Helv"/>
      <charset val="222"/>
    </font>
    <font>
      <sz val="11"/>
      <color indexed="9"/>
      <name val="Calibri"/>
      <family val="2"/>
      <charset val="222"/>
    </font>
    <font>
      <b/>
      <sz val="16"/>
      <color indexed="12"/>
      <name val="AngsanaUPC"/>
      <family val="1"/>
      <charset val="222"/>
    </font>
    <font>
      <sz val="11"/>
      <color indexed="20"/>
      <name val="Calibri"/>
      <family val="2"/>
      <charset val="222"/>
    </font>
    <font>
      <sz val="12"/>
      <name val="Arial"/>
      <family val="2"/>
    </font>
    <font>
      <b/>
      <sz val="11"/>
      <color indexed="52"/>
      <name val="Calibri"/>
      <family val="2"/>
      <charset val="222"/>
    </font>
    <font>
      <b/>
      <sz val="10"/>
      <name val="Helv"/>
    </font>
    <font>
      <b/>
      <sz val="11"/>
      <color indexed="9"/>
      <name val="Calibri"/>
      <family val="2"/>
      <charset val="222"/>
    </font>
    <font>
      <b/>
      <sz val="10"/>
      <name val="Tms Rmn"/>
    </font>
    <font>
      <sz val="9"/>
      <color indexed="8"/>
      <name val="Comic Sans MS"/>
      <family val="2"/>
      <charset val="222"/>
    </font>
    <font>
      <sz val="9"/>
      <name val="Comic Sans MS"/>
      <family val="4"/>
    </font>
    <font>
      <sz val="10"/>
      <color indexed="22"/>
      <name val="MS Sans Serif"/>
      <family val="2"/>
      <charset val="22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b/>
      <sz val="13"/>
      <color indexed="12"/>
      <name val="Times New Roman"/>
      <family val="1"/>
    </font>
    <font>
      <sz val="10"/>
      <name val="Verdana"/>
      <family val="2"/>
    </font>
    <font>
      <b/>
      <sz val="13"/>
      <color indexed="10"/>
      <name val="Times New Roman"/>
      <family val="1"/>
    </font>
    <font>
      <sz val="12"/>
      <name val="Tms Rmn"/>
    </font>
    <font>
      <i/>
      <sz val="11"/>
      <color indexed="23"/>
      <name val="Calibri"/>
      <family val="2"/>
      <charset val="222"/>
    </font>
    <font>
      <sz val="6"/>
      <color indexed="23"/>
      <name val="Helvetica-Black"/>
    </font>
    <font>
      <sz val="9.5"/>
      <color indexed="23"/>
      <name val="Helvetica-Black"/>
    </font>
    <font>
      <sz val="7"/>
      <name val="Palatino"/>
      <family val="1"/>
    </font>
    <font>
      <sz val="7"/>
      <name val="Palatino"/>
      <family val="1"/>
      <charset val="222"/>
    </font>
    <font>
      <sz val="11"/>
      <color indexed="17"/>
      <name val="Calibri"/>
      <family val="2"/>
      <charset val="222"/>
    </font>
    <font>
      <sz val="8"/>
      <name val="Arial"/>
      <family val="2"/>
      <charset val="222"/>
    </font>
    <font>
      <sz val="6"/>
      <name val="Palatino"/>
      <family val="1"/>
    </font>
    <font>
      <b/>
      <sz val="12"/>
      <name val="Helv"/>
    </font>
    <font>
      <sz val="6"/>
      <name val="Palatino"/>
      <family val="1"/>
      <charset val="222"/>
    </font>
    <font>
      <b/>
      <sz val="12"/>
      <name val="Arial"/>
      <family val="2"/>
    </font>
    <font>
      <b/>
      <sz val="10"/>
      <name val="Ottawa"/>
    </font>
    <font>
      <b/>
      <sz val="15"/>
      <color indexed="56"/>
      <name val="Calibri"/>
      <family val="2"/>
      <charset val="222"/>
    </font>
    <font>
      <sz val="10"/>
      <name val="Helvetica-Black"/>
    </font>
    <font>
      <sz val="28"/>
      <name val="Helvetica-Black"/>
    </font>
    <font>
      <b/>
      <sz val="13"/>
      <color indexed="56"/>
      <name val="Calibri"/>
      <family val="2"/>
      <charset val="222"/>
    </font>
    <font>
      <sz val="10"/>
      <name val="Palatino"/>
      <family val="1"/>
    </font>
    <font>
      <sz val="18"/>
      <name val="Palatino"/>
      <family val="1"/>
    </font>
    <font>
      <b/>
      <sz val="11"/>
      <color indexed="56"/>
      <name val="Calibri"/>
      <family val="2"/>
      <charset val="222"/>
    </font>
    <font>
      <i/>
      <sz val="14"/>
      <name val="Palatino"/>
      <family val="1"/>
    </font>
    <font>
      <b/>
      <sz val="18"/>
      <name val="Arial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  <charset val="222"/>
    </font>
    <font>
      <b/>
      <sz val="11"/>
      <name val="Helv"/>
    </font>
    <font>
      <sz val="11"/>
      <color indexed="60"/>
      <name val="Calibri"/>
      <family val="2"/>
      <charset val="222"/>
    </font>
    <font>
      <b/>
      <i/>
      <sz val="16"/>
      <name val="Helv"/>
      <charset val="222"/>
    </font>
    <font>
      <b/>
      <sz val="11"/>
      <color indexed="63"/>
      <name val="Calibri"/>
      <family val="2"/>
      <charset val="222"/>
    </font>
    <font>
      <sz val="12"/>
      <name val="Helvetica-Black"/>
    </font>
    <font>
      <sz val="16"/>
      <name val="EucrosiaUPC"/>
      <family val="1"/>
      <charset val="222"/>
    </font>
    <font>
      <b/>
      <sz val="10"/>
      <name val="Palatino"/>
      <family val="1"/>
    </font>
    <font>
      <sz val="12"/>
      <name val="Palatino"/>
      <family val="1"/>
    </font>
    <font>
      <sz val="11"/>
      <name val="Helvetica-Black"/>
    </font>
    <font>
      <sz val="10"/>
      <name val="Ottawa"/>
    </font>
    <font>
      <b/>
      <sz val="11"/>
      <name val="Times New Roman"/>
      <family val="1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  <charset val="222"/>
    </font>
    <font>
      <sz val="10"/>
      <name val="Helv"/>
    </font>
    <font>
      <sz val="11"/>
      <color indexed="10"/>
      <name val="Calibri"/>
      <family val="2"/>
      <charset val="222"/>
    </font>
    <font>
      <sz val="10"/>
      <name val="Comic Sans MS"/>
      <family val="4"/>
    </font>
    <font>
      <u/>
      <sz val="14"/>
      <color indexed="12"/>
      <name val="AngsanaUPC"/>
      <family val="1"/>
      <charset val="222"/>
    </font>
    <font>
      <sz val="12"/>
      <name val="ทsฒำฉ๚ล้"/>
      <charset val="136"/>
    </font>
    <font>
      <u/>
      <sz val="14"/>
      <color indexed="36"/>
      <name val="AngsanaUPC"/>
      <family val="1"/>
      <charset val="222"/>
    </font>
    <font>
      <sz val="12"/>
      <name val="นูลมรผ"/>
    </font>
    <font>
      <sz val="10"/>
      <name val="Arial"/>
      <family val="2"/>
      <charset val="222"/>
    </font>
    <font>
      <sz val="10"/>
      <name val="MS Sans Serif"/>
      <family val="2"/>
    </font>
    <font>
      <sz val="10"/>
      <name val="Helv"/>
      <family val="2"/>
    </font>
    <font>
      <sz val="11"/>
      <name val="ＭＳ Ｐゴシック"/>
      <family val="2"/>
      <charset val="128"/>
    </font>
    <font>
      <sz val="11"/>
      <name val="Times New Roman"/>
      <family val="1"/>
    </font>
    <font>
      <u/>
      <sz val="14"/>
      <color indexed="12"/>
      <name val="Cordia New"/>
      <family val="2"/>
      <charset val="222"/>
    </font>
    <font>
      <sz val="10"/>
      <name val="Tahoma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name val="Tahoma"/>
      <family val="2"/>
    </font>
    <font>
      <sz val="9"/>
      <color theme="1"/>
      <name val="Comic Sans MS"/>
      <family val="2"/>
      <charset val="222"/>
    </font>
    <font>
      <sz val="14"/>
      <name val="BrowalliaUPC"/>
      <family val="2"/>
    </font>
    <font>
      <sz val="14"/>
      <name val="BrowalliaUPC"/>
      <family val="2"/>
      <charset val="222"/>
    </font>
    <font>
      <sz val="10"/>
      <name val="宋体"/>
      <charset val="134"/>
    </font>
    <font>
      <sz val="16"/>
      <color rgb="FFFF0000"/>
      <name val="Angsana New"/>
      <family val="1"/>
      <charset val="222"/>
    </font>
    <font>
      <b/>
      <sz val="16"/>
      <color rgb="FF212529"/>
      <name val="Angsana New"/>
      <family val="1"/>
    </font>
    <font>
      <b/>
      <sz val="18"/>
      <name val="Angsana New"/>
      <family val="1"/>
    </font>
    <font>
      <b/>
      <sz val="18"/>
      <color rgb="FF000000"/>
      <name val="Angsana New"/>
      <family val="1"/>
    </font>
    <font>
      <sz val="18"/>
      <color rgb="FF000000"/>
      <name val="Angsana New"/>
      <family val="1"/>
    </font>
    <font>
      <sz val="18"/>
      <name val="Angsana New"/>
      <family val="1"/>
    </font>
    <font>
      <sz val="18"/>
      <color rgb="FF202124"/>
      <name val="Angsana New"/>
      <family val="1"/>
    </font>
    <font>
      <sz val="18"/>
      <color theme="1"/>
      <name val="Angsana New"/>
      <family val="1"/>
    </font>
    <font>
      <b/>
      <sz val="18"/>
      <color theme="0" tint="-0.14999847407452621"/>
      <name val="Angsana New"/>
      <family val="1"/>
    </font>
    <font>
      <sz val="18"/>
      <color theme="0"/>
      <name val="Angsana New"/>
      <family val="1"/>
    </font>
    <font>
      <b/>
      <sz val="18"/>
      <color rgb="FFFF0000"/>
      <name val="Angsana New"/>
      <family val="1"/>
    </font>
    <font>
      <sz val="18"/>
      <color rgb="FFFF0000"/>
      <name val="Angsana New"/>
      <family val="1"/>
    </font>
    <font>
      <b/>
      <sz val="16"/>
      <color rgb="FF0070C0"/>
      <name val="Angsana New"/>
      <family val="1"/>
    </font>
    <font>
      <sz val="16"/>
      <color rgb="FF0070C0"/>
      <name val="Angsana New"/>
      <family val="1"/>
    </font>
    <font>
      <b/>
      <sz val="16"/>
      <color theme="1"/>
      <name val="Angsana New"/>
      <family val="1"/>
    </font>
    <font>
      <b/>
      <sz val="15"/>
      <color rgb="FFFF0000"/>
      <name val="Angsana New"/>
      <family val="1"/>
    </font>
    <font>
      <b/>
      <sz val="16"/>
      <color rgb="FFFF0000"/>
      <name val="Angsana New"/>
      <family val="1"/>
    </font>
    <font>
      <sz val="15"/>
      <name val="Angsana New"/>
      <family val="1"/>
    </font>
    <font>
      <b/>
      <sz val="15"/>
      <color theme="1"/>
      <name val="Angsana New"/>
      <family val="1"/>
    </font>
    <font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indexed="81"/>
      <name val="Browallia New"/>
      <family val="2"/>
    </font>
    <font>
      <i/>
      <sz val="16"/>
      <name val="Angsana New"/>
      <family val="1"/>
    </font>
    <font>
      <b/>
      <sz val="16"/>
      <color theme="0"/>
      <name val="Angsana New"/>
      <family val="1"/>
    </font>
    <font>
      <b/>
      <u val="double"/>
      <sz val="16"/>
      <name val="Angsana New"/>
      <family val="1"/>
    </font>
    <font>
      <b/>
      <u val="singleAccounting"/>
      <sz val="16"/>
      <color theme="1"/>
      <name val="Angsana New"/>
      <family val="1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gray125">
        <fgColor indexed="8"/>
      </patternFill>
    </fill>
    <fill>
      <patternFill patternType="solid">
        <fgColor indexed="9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/>
      <top style="thin">
        <color indexed="64"/>
      </top>
      <bottom/>
      <diagonal/>
    </border>
  </borders>
  <cellStyleXfs count="1206">
    <xf numFmtId="0" fontId="0" fillId="0" borderId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/>
    <xf numFmtId="0" fontId="4" fillId="0" borderId="0"/>
    <xf numFmtId="0" fontId="6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43" fontId="37" fillId="0" borderId="0" applyFont="0" applyFill="0" applyBorder="0" applyAlignment="0" applyProtection="0"/>
    <xf numFmtId="0" fontId="38" fillId="0" borderId="0"/>
    <xf numFmtId="41" fontId="39" fillId="0" borderId="0" applyFont="0" applyBorder="0" applyAlignment="0">
      <alignment horizontal="center"/>
    </xf>
    <xf numFmtId="0" fontId="12" fillId="0" borderId="0"/>
    <xf numFmtId="4" fontId="8" fillId="0" borderId="0" applyFill="0" applyBorder="0" applyProtection="0">
      <alignment horizontal="left" vertical="center"/>
    </xf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37" fillId="0" borderId="0"/>
    <xf numFmtId="0" fontId="12" fillId="0" borderId="0"/>
    <xf numFmtId="43" fontId="12" fillId="0" borderId="0" applyFont="0" applyFill="0" applyBorder="0" applyAlignment="0" applyProtection="0"/>
    <xf numFmtId="0" fontId="14" fillId="0" borderId="0"/>
    <xf numFmtId="0" fontId="42" fillId="0" borderId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38" fillId="0" borderId="0"/>
    <xf numFmtId="43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4" fillId="0" borderId="0"/>
    <xf numFmtId="0" fontId="5" fillId="0" borderId="0"/>
    <xf numFmtId="0" fontId="45" fillId="0" borderId="0">
      <alignment vertical="center"/>
    </xf>
    <xf numFmtId="0" fontId="42" fillId="0" borderId="0"/>
    <xf numFmtId="0" fontId="46" fillId="0" borderId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51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2" fillId="0" borderId="0"/>
    <xf numFmtId="43" fontId="37" fillId="0" borderId="0" applyFont="0" applyFill="0" applyBorder="0" applyAlignment="0" applyProtection="0"/>
    <xf numFmtId="41" fontId="39" fillId="0" borderId="0" applyFont="0" applyBorder="0" applyAlignment="0">
      <alignment horizontal="center"/>
    </xf>
    <xf numFmtId="43" fontId="38" fillId="0" borderId="0" applyFon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18" fillId="0" borderId="21" applyNumberFormat="0" applyFill="0" applyAlignment="0" applyProtection="0"/>
    <xf numFmtId="0" fontId="19" fillId="0" borderId="22" applyNumberFormat="0" applyFill="0" applyAlignment="0" applyProtection="0"/>
    <xf numFmtId="0" fontId="20" fillId="0" borderId="2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65" fillId="5" borderId="0" applyNumberFormat="0" applyBorder="0" applyAlignment="0" applyProtection="0"/>
    <xf numFmtId="0" fontId="23" fillId="6" borderId="24" applyNumberFormat="0" applyAlignment="0" applyProtection="0"/>
    <xf numFmtId="0" fontId="24" fillId="7" borderId="25" applyNumberFormat="0" applyAlignment="0" applyProtection="0"/>
    <xf numFmtId="0" fontId="25" fillId="7" borderId="24" applyNumberFormat="0" applyAlignment="0" applyProtection="0"/>
    <xf numFmtId="0" fontId="26" fillId="0" borderId="26" applyNumberFormat="0" applyFill="0" applyAlignment="0" applyProtection="0"/>
    <xf numFmtId="0" fontId="27" fillId="8" borderId="27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9" applyNumberFormat="0" applyFill="0" applyAlignment="0" applyProtection="0"/>
    <xf numFmtId="0" fontId="31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1" fillId="33" borderId="0" applyNumberFormat="0" applyBorder="0" applyAlignment="0" applyProtection="0"/>
    <xf numFmtId="43" fontId="1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38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176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2" fillId="0" borderId="0" applyFont="0" applyFill="0" applyBorder="0" applyAlignment="0" applyProtection="0"/>
    <xf numFmtId="177" fontId="68" fillId="0" borderId="0"/>
    <xf numFmtId="178" fontId="68" fillId="0" borderId="0"/>
    <xf numFmtId="179" fontId="68" fillId="0" borderId="0"/>
    <xf numFmtId="38" fontId="40" fillId="34" borderId="0" applyNumberFormat="0" applyBorder="0" applyAlignment="0" applyProtection="0"/>
    <xf numFmtId="10" fontId="40" fillId="35" borderId="11" applyNumberFormat="0" applyBorder="0" applyAlignment="0" applyProtection="0"/>
    <xf numFmtId="37" fontId="69" fillId="0" borderId="0"/>
    <xf numFmtId="180" fontId="68" fillId="0" borderId="0"/>
    <xf numFmtId="0" fontId="14" fillId="0" borderId="0"/>
    <xf numFmtId="0" fontId="14" fillId="0" borderId="0"/>
    <xf numFmtId="0" fontId="73" fillId="0" borderId="0"/>
    <xf numFmtId="0" fontId="5" fillId="0" borderId="0"/>
    <xf numFmtId="0" fontId="5" fillId="0" borderId="0"/>
    <xf numFmtId="0" fontId="71" fillId="0" borderId="0"/>
    <xf numFmtId="0" fontId="38" fillId="0" borderId="0"/>
    <xf numFmtId="0" fontId="38" fillId="0" borderId="0"/>
    <xf numFmtId="0" fontId="72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1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" fontId="5" fillId="0" borderId="30" applyNumberFormat="0" applyFill="0" applyAlignment="0" applyProtection="0">
      <alignment horizontal="center" vertical="center"/>
    </xf>
    <xf numFmtId="0" fontId="5" fillId="0" borderId="0"/>
    <xf numFmtId="0" fontId="38" fillId="0" borderId="0"/>
    <xf numFmtId="176" fontId="66" fillId="0" borderId="0" applyFont="0" applyFill="0" applyBorder="0" applyAlignment="0" applyProtection="0"/>
    <xf numFmtId="176" fontId="66" fillId="0" borderId="0" applyFont="0" applyFill="0" applyBorder="0" applyAlignment="0" applyProtection="0">
      <alignment vertical="center"/>
    </xf>
    <xf numFmtId="0" fontId="66" fillId="0" borderId="0"/>
    <xf numFmtId="0" fontId="66" fillId="0" borderId="0">
      <alignment vertical="center"/>
    </xf>
    <xf numFmtId="0" fontId="67" fillId="0" borderId="0"/>
    <xf numFmtId="0" fontId="3" fillId="0" borderId="0"/>
    <xf numFmtId="0" fontId="14" fillId="11" borderId="0" applyNumberFormat="0" applyBorder="0" applyAlignment="0" applyProtection="0"/>
    <xf numFmtId="0" fontId="3" fillId="11" borderId="0" applyNumberFormat="0" applyBorder="0" applyAlignment="0" applyProtection="0"/>
    <xf numFmtId="0" fontId="75" fillId="11" borderId="0" applyNumberFormat="0" applyBorder="0" applyAlignment="0" applyProtection="0"/>
    <xf numFmtId="0" fontId="3" fillId="11" borderId="0" applyNumberFormat="0" applyBorder="0" applyAlignment="0" applyProtection="0"/>
    <xf numFmtId="0" fontId="7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4" fillId="15" borderId="0" applyNumberFormat="0" applyBorder="0" applyAlignment="0" applyProtection="0"/>
    <xf numFmtId="0" fontId="3" fillId="15" borderId="0" applyNumberFormat="0" applyBorder="0" applyAlignment="0" applyProtection="0"/>
    <xf numFmtId="0" fontId="75" fillId="15" borderId="0" applyNumberFormat="0" applyBorder="0" applyAlignment="0" applyProtection="0"/>
    <xf numFmtId="0" fontId="3" fillId="15" borderId="0" applyNumberFormat="0" applyBorder="0" applyAlignment="0" applyProtection="0"/>
    <xf numFmtId="0" fontId="75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14" fillId="19" borderId="0" applyNumberFormat="0" applyBorder="0" applyAlignment="0" applyProtection="0"/>
    <xf numFmtId="0" fontId="3" fillId="19" borderId="0" applyNumberFormat="0" applyBorder="0" applyAlignment="0" applyProtection="0"/>
    <xf numFmtId="0" fontId="75" fillId="19" borderId="0" applyNumberFormat="0" applyBorder="0" applyAlignment="0" applyProtection="0"/>
    <xf numFmtId="0" fontId="3" fillId="19" borderId="0" applyNumberFormat="0" applyBorder="0" applyAlignment="0" applyProtection="0"/>
    <xf numFmtId="0" fontId="75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4" fillId="23" borderId="0" applyNumberFormat="0" applyBorder="0" applyAlignment="0" applyProtection="0"/>
    <xf numFmtId="0" fontId="3" fillId="23" borderId="0" applyNumberFormat="0" applyBorder="0" applyAlignment="0" applyProtection="0"/>
    <xf numFmtId="0" fontId="75" fillId="23" borderId="0" applyNumberFormat="0" applyBorder="0" applyAlignment="0" applyProtection="0"/>
    <xf numFmtId="0" fontId="3" fillId="23" borderId="0" applyNumberFormat="0" applyBorder="0" applyAlignment="0" applyProtection="0"/>
    <xf numFmtId="0" fontId="75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14" fillId="27" borderId="0" applyNumberFormat="0" applyBorder="0" applyAlignment="0" applyProtection="0"/>
    <xf numFmtId="0" fontId="3" fillId="27" borderId="0" applyNumberFormat="0" applyBorder="0" applyAlignment="0" applyProtection="0"/>
    <xf numFmtId="0" fontId="75" fillId="27" borderId="0" applyNumberFormat="0" applyBorder="0" applyAlignment="0" applyProtection="0"/>
    <xf numFmtId="0" fontId="3" fillId="27" borderId="0" applyNumberFormat="0" applyBorder="0" applyAlignment="0" applyProtection="0"/>
    <xf numFmtId="0" fontId="75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4" fillId="31" borderId="0" applyNumberFormat="0" applyBorder="0" applyAlignment="0" applyProtection="0"/>
    <xf numFmtId="0" fontId="3" fillId="31" borderId="0" applyNumberFormat="0" applyBorder="0" applyAlignment="0" applyProtection="0"/>
    <xf numFmtId="0" fontId="75" fillId="31" borderId="0" applyNumberFormat="0" applyBorder="0" applyAlignment="0" applyProtection="0"/>
    <xf numFmtId="0" fontId="3" fillId="31" borderId="0" applyNumberFormat="0" applyBorder="0" applyAlignment="0" applyProtection="0"/>
    <xf numFmtId="0" fontId="75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4" fillId="12" borderId="0" applyNumberFormat="0" applyBorder="0" applyAlignment="0" applyProtection="0"/>
    <xf numFmtId="0" fontId="3" fillId="12" borderId="0" applyNumberFormat="0" applyBorder="0" applyAlignment="0" applyProtection="0"/>
    <xf numFmtId="0" fontId="75" fillId="12" borderId="0" applyNumberFormat="0" applyBorder="0" applyAlignment="0" applyProtection="0"/>
    <xf numFmtId="0" fontId="3" fillId="12" borderId="0" applyNumberFormat="0" applyBorder="0" applyAlignment="0" applyProtection="0"/>
    <xf numFmtId="0" fontId="75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14" fillId="16" borderId="0" applyNumberFormat="0" applyBorder="0" applyAlignment="0" applyProtection="0"/>
    <xf numFmtId="0" fontId="3" fillId="16" borderId="0" applyNumberFormat="0" applyBorder="0" applyAlignment="0" applyProtection="0"/>
    <xf numFmtId="0" fontId="75" fillId="16" borderId="0" applyNumberFormat="0" applyBorder="0" applyAlignment="0" applyProtection="0"/>
    <xf numFmtId="0" fontId="3" fillId="16" borderId="0" applyNumberFormat="0" applyBorder="0" applyAlignment="0" applyProtection="0"/>
    <xf numFmtId="0" fontId="75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14" fillId="20" borderId="0" applyNumberFormat="0" applyBorder="0" applyAlignment="0" applyProtection="0"/>
    <xf numFmtId="0" fontId="3" fillId="20" borderId="0" applyNumberFormat="0" applyBorder="0" applyAlignment="0" applyProtection="0"/>
    <xf numFmtId="0" fontId="75" fillId="20" borderId="0" applyNumberFormat="0" applyBorder="0" applyAlignment="0" applyProtection="0"/>
    <xf numFmtId="0" fontId="3" fillId="20" borderId="0" applyNumberFormat="0" applyBorder="0" applyAlignment="0" applyProtection="0"/>
    <xf numFmtId="0" fontId="75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14" fillId="24" borderId="0" applyNumberFormat="0" applyBorder="0" applyAlignment="0" applyProtection="0"/>
    <xf numFmtId="0" fontId="3" fillId="24" borderId="0" applyNumberFormat="0" applyBorder="0" applyAlignment="0" applyProtection="0"/>
    <xf numFmtId="0" fontId="75" fillId="24" borderId="0" applyNumberFormat="0" applyBorder="0" applyAlignment="0" applyProtection="0"/>
    <xf numFmtId="0" fontId="3" fillId="24" borderId="0" applyNumberFormat="0" applyBorder="0" applyAlignment="0" applyProtection="0"/>
    <xf numFmtId="0" fontId="75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14" fillId="28" borderId="0" applyNumberFormat="0" applyBorder="0" applyAlignment="0" applyProtection="0"/>
    <xf numFmtId="0" fontId="3" fillId="28" borderId="0" applyNumberFormat="0" applyBorder="0" applyAlignment="0" applyProtection="0"/>
    <xf numFmtId="0" fontId="75" fillId="28" borderId="0" applyNumberFormat="0" applyBorder="0" applyAlignment="0" applyProtection="0"/>
    <xf numFmtId="0" fontId="3" fillId="28" borderId="0" applyNumberFormat="0" applyBorder="0" applyAlignment="0" applyProtection="0"/>
    <xf numFmtId="0" fontId="75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14" fillId="32" borderId="0" applyNumberFormat="0" applyBorder="0" applyAlignment="0" applyProtection="0"/>
    <xf numFmtId="0" fontId="3" fillId="32" borderId="0" applyNumberFormat="0" applyBorder="0" applyAlignment="0" applyProtection="0"/>
    <xf numFmtId="0" fontId="75" fillId="32" borderId="0" applyNumberFormat="0" applyBorder="0" applyAlignment="0" applyProtection="0"/>
    <xf numFmtId="0" fontId="3" fillId="32" borderId="0" applyNumberFormat="0" applyBorder="0" applyAlignment="0" applyProtection="0"/>
    <xf numFmtId="0" fontId="75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0" fillId="13" borderId="0" applyNumberFormat="0" applyBorder="0" applyAlignment="0" applyProtection="0"/>
    <xf numFmtId="0" fontId="31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31" fillId="13" borderId="0" applyNumberFormat="0" applyBorder="0" applyAlignment="0" applyProtection="0"/>
    <xf numFmtId="0" fontId="50" fillId="17" borderId="0" applyNumberFormat="0" applyBorder="0" applyAlignment="0" applyProtection="0"/>
    <xf numFmtId="0" fontId="31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31" fillId="17" borderId="0" applyNumberFormat="0" applyBorder="0" applyAlignment="0" applyProtection="0"/>
    <xf numFmtId="0" fontId="50" fillId="21" borderId="0" applyNumberFormat="0" applyBorder="0" applyAlignment="0" applyProtection="0"/>
    <xf numFmtId="0" fontId="31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31" fillId="21" borderId="0" applyNumberFormat="0" applyBorder="0" applyAlignment="0" applyProtection="0"/>
    <xf numFmtId="0" fontId="50" fillId="25" borderId="0" applyNumberFormat="0" applyBorder="0" applyAlignment="0" applyProtection="0"/>
    <xf numFmtId="0" fontId="31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31" fillId="25" borderId="0" applyNumberFormat="0" applyBorder="0" applyAlignment="0" applyProtection="0"/>
    <xf numFmtId="0" fontId="50" fillId="29" borderId="0" applyNumberFormat="0" applyBorder="0" applyAlignment="0" applyProtection="0"/>
    <xf numFmtId="0" fontId="31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31" fillId="29" borderId="0" applyNumberFormat="0" applyBorder="0" applyAlignment="0" applyProtection="0"/>
    <xf numFmtId="0" fontId="50" fillId="33" borderId="0" applyNumberFormat="0" applyBorder="0" applyAlignment="0" applyProtection="0"/>
    <xf numFmtId="0" fontId="31" fillId="33" borderId="0" applyNumberFormat="0" applyBorder="0" applyAlignment="0" applyProtection="0"/>
    <xf numFmtId="0" fontId="76" fillId="33" borderId="0" applyNumberFormat="0" applyBorder="0" applyAlignment="0" applyProtection="0"/>
    <xf numFmtId="0" fontId="76" fillId="33" borderId="0" applyNumberFormat="0" applyBorder="0" applyAlignment="0" applyProtection="0"/>
    <xf numFmtId="0" fontId="31" fillId="33" borderId="0" applyNumberFormat="0" applyBorder="0" applyAlignment="0" applyProtection="0"/>
    <xf numFmtId="0" fontId="50" fillId="10" borderId="0" applyNumberFormat="0" applyBorder="0" applyAlignment="0" applyProtection="0"/>
    <xf numFmtId="0" fontId="31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31" fillId="10" borderId="0" applyNumberFormat="0" applyBorder="0" applyAlignment="0" applyProtection="0"/>
    <xf numFmtId="0" fontId="50" fillId="14" borderId="0" applyNumberFormat="0" applyBorder="0" applyAlignment="0" applyProtection="0"/>
    <xf numFmtId="0" fontId="31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31" fillId="14" borderId="0" applyNumberFormat="0" applyBorder="0" applyAlignment="0" applyProtection="0"/>
    <xf numFmtId="0" fontId="50" fillId="18" borderId="0" applyNumberFormat="0" applyBorder="0" applyAlignment="0" applyProtection="0"/>
    <xf numFmtId="0" fontId="31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31" fillId="18" borderId="0" applyNumberFormat="0" applyBorder="0" applyAlignment="0" applyProtection="0"/>
    <xf numFmtId="0" fontId="50" fillId="22" borderId="0" applyNumberFormat="0" applyBorder="0" applyAlignment="0" applyProtection="0"/>
    <xf numFmtId="0" fontId="31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31" fillId="22" borderId="0" applyNumberFormat="0" applyBorder="0" applyAlignment="0" applyProtection="0"/>
    <xf numFmtId="0" fontId="50" fillId="26" borderId="0" applyNumberFormat="0" applyBorder="0" applyAlignment="0" applyProtection="0"/>
    <xf numFmtId="0" fontId="31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31" fillId="26" borderId="0" applyNumberFormat="0" applyBorder="0" applyAlignment="0" applyProtection="0"/>
    <xf numFmtId="0" fontId="50" fillId="30" borderId="0" applyNumberFormat="0" applyBorder="0" applyAlignment="0" applyProtection="0"/>
    <xf numFmtId="0" fontId="31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31" fillId="30" borderId="0" applyNumberFormat="0" applyBorder="0" applyAlignment="0" applyProtection="0"/>
    <xf numFmtId="0" fontId="56" fillId="4" borderId="0" applyNumberFormat="0" applyBorder="0" applyAlignment="0" applyProtection="0"/>
    <xf numFmtId="0" fontId="22" fillId="4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22" fillId="4" borderId="0" applyNumberFormat="0" applyBorder="0" applyAlignment="0" applyProtection="0"/>
    <xf numFmtId="0" fontId="60" fillId="7" borderId="24" applyNumberFormat="0" applyAlignment="0" applyProtection="0"/>
    <xf numFmtId="0" fontId="25" fillId="7" borderId="24" applyNumberFormat="0" applyAlignment="0" applyProtection="0"/>
    <xf numFmtId="0" fontId="78" fillId="7" borderId="24" applyNumberFormat="0" applyAlignment="0" applyProtection="0"/>
    <xf numFmtId="0" fontId="78" fillId="7" borderId="24" applyNumberFormat="0" applyAlignment="0" applyProtection="0"/>
    <xf numFmtId="0" fontId="25" fillId="7" borderId="24" applyNumberFormat="0" applyAlignment="0" applyProtection="0"/>
    <xf numFmtId="0" fontId="48" fillId="8" borderId="27" applyNumberFormat="0" applyAlignment="0" applyProtection="0"/>
    <xf numFmtId="0" fontId="27" fillId="8" borderId="27" applyNumberFormat="0" applyAlignment="0" applyProtection="0"/>
    <xf numFmtId="0" fontId="79" fillId="8" borderId="27" applyNumberFormat="0" applyAlignment="0" applyProtection="0"/>
    <xf numFmtId="0" fontId="79" fillId="8" borderId="27" applyNumberFormat="0" applyAlignment="0" applyProtection="0"/>
    <xf numFmtId="0" fontId="27" fillId="8" borderId="27" applyNumberFormat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7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5" fillId="3" borderId="0" applyNumberFormat="0" applyBorder="0" applyAlignment="0" applyProtection="0"/>
    <xf numFmtId="0" fontId="21" fillId="3" borderId="0" applyNumberFormat="0" applyBorder="0" applyAlignment="0" applyProtection="0"/>
    <xf numFmtId="0" fontId="81" fillId="3" borderId="0" applyNumberFormat="0" applyBorder="0" applyAlignment="0" applyProtection="0"/>
    <xf numFmtId="0" fontId="81" fillId="3" borderId="0" applyNumberFormat="0" applyBorder="0" applyAlignment="0" applyProtection="0"/>
    <xf numFmtId="0" fontId="21" fillId="3" borderId="0" applyNumberFormat="0" applyBorder="0" applyAlignment="0" applyProtection="0"/>
    <xf numFmtId="0" fontId="52" fillId="0" borderId="21" applyNumberFormat="0" applyFill="0" applyAlignment="0" applyProtection="0"/>
    <xf numFmtId="0" fontId="18" fillId="0" borderId="21" applyNumberFormat="0" applyFill="0" applyAlignment="0" applyProtection="0"/>
    <xf numFmtId="0" fontId="82" fillId="0" borderId="21" applyNumberFormat="0" applyFill="0" applyAlignment="0" applyProtection="0"/>
    <xf numFmtId="0" fontId="82" fillId="0" borderId="21" applyNumberFormat="0" applyFill="0" applyAlignment="0" applyProtection="0"/>
    <xf numFmtId="0" fontId="18" fillId="0" borderId="21" applyNumberFormat="0" applyFill="0" applyAlignment="0" applyProtection="0"/>
    <xf numFmtId="0" fontId="53" fillId="0" borderId="22" applyNumberFormat="0" applyFill="0" applyAlignment="0" applyProtection="0"/>
    <xf numFmtId="0" fontId="19" fillId="0" borderId="22" applyNumberFormat="0" applyFill="0" applyAlignment="0" applyProtection="0"/>
    <xf numFmtId="0" fontId="83" fillId="0" borderId="22" applyNumberFormat="0" applyFill="0" applyAlignment="0" applyProtection="0"/>
    <xf numFmtId="0" fontId="83" fillId="0" borderId="22" applyNumberFormat="0" applyFill="0" applyAlignment="0" applyProtection="0"/>
    <xf numFmtId="0" fontId="19" fillId="0" borderId="22" applyNumberFormat="0" applyFill="0" applyAlignment="0" applyProtection="0"/>
    <xf numFmtId="0" fontId="54" fillId="0" borderId="23" applyNumberFormat="0" applyFill="0" applyAlignment="0" applyProtection="0"/>
    <xf numFmtId="0" fontId="20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20" fillId="0" borderId="23" applyNumberFormat="0" applyFill="0" applyAlignment="0" applyProtection="0"/>
    <xf numFmtId="0" fontId="5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6" borderId="24" applyNumberFormat="0" applyAlignment="0" applyProtection="0"/>
    <xf numFmtId="0" fontId="23" fillId="6" borderId="24" applyNumberFormat="0" applyAlignment="0" applyProtection="0"/>
    <xf numFmtId="0" fontId="85" fillId="6" borderId="24" applyNumberFormat="0" applyAlignment="0" applyProtection="0"/>
    <xf numFmtId="0" fontId="85" fillId="6" borderId="24" applyNumberFormat="0" applyAlignment="0" applyProtection="0"/>
    <xf numFmtId="0" fontId="23" fillId="6" borderId="24" applyNumberFormat="0" applyAlignment="0" applyProtection="0"/>
    <xf numFmtId="0" fontId="61" fillId="0" borderId="26" applyNumberFormat="0" applyFill="0" applyAlignment="0" applyProtection="0"/>
    <xf numFmtId="0" fontId="26" fillId="0" borderId="26" applyNumberFormat="0" applyFill="0" applyAlignment="0" applyProtection="0"/>
    <xf numFmtId="0" fontId="86" fillId="0" borderId="26" applyNumberFormat="0" applyFill="0" applyAlignment="0" applyProtection="0"/>
    <xf numFmtId="0" fontId="86" fillId="0" borderId="26" applyNumberFormat="0" applyFill="0" applyAlignment="0" applyProtection="0"/>
    <xf numFmtId="0" fontId="26" fillId="0" borderId="26" applyNumberFormat="0" applyFill="0" applyAlignment="0" applyProtection="0"/>
    <xf numFmtId="0" fontId="57" fillId="5" borderId="0" applyNumberFormat="0" applyBorder="0" applyAlignment="0" applyProtection="0"/>
    <xf numFmtId="0" fontId="65" fillId="5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0" fontId="65" fillId="5" borderId="0" applyNumberFormat="0" applyBorder="0" applyAlignment="0" applyProtection="0"/>
    <xf numFmtId="0" fontId="3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9" borderId="28" applyNumberFormat="0" applyFont="0" applyAlignment="0" applyProtection="0"/>
    <xf numFmtId="0" fontId="14" fillId="9" borderId="28" applyNumberFormat="0" applyFont="0" applyAlignment="0" applyProtection="0"/>
    <xf numFmtId="0" fontId="3" fillId="9" borderId="28" applyNumberFormat="0" applyFont="0" applyAlignment="0" applyProtection="0"/>
    <xf numFmtId="0" fontId="75" fillId="9" borderId="28" applyNumberFormat="0" applyFont="0" applyAlignment="0" applyProtection="0"/>
    <xf numFmtId="0" fontId="3" fillId="9" borderId="28" applyNumberFormat="0" applyFont="0" applyAlignment="0" applyProtection="0"/>
    <xf numFmtId="0" fontId="75" fillId="9" borderId="28" applyNumberFormat="0" applyFont="0" applyAlignment="0" applyProtection="0"/>
    <xf numFmtId="0" fontId="3" fillId="9" borderId="28" applyNumberFormat="0" applyFont="0" applyAlignment="0" applyProtection="0"/>
    <xf numFmtId="0" fontId="3" fillId="9" borderId="28" applyNumberFormat="0" applyFont="0" applyAlignment="0" applyProtection="0"/>
    <xf numFmtId="0" fontId="59" fillId="7" borderId="25" applyNumberFormat="0" applyAlignment="0" applyProtection="0"/>
    <xf numFmtId="0" fontId="24" fillId="7" borderId="25" applyNumberFormat="0" applyAlignment="0" applyProtection="0"/>
    <xf numFmtId="0" fontId="88" fillId="7" borderId="25" applyNumberFormat="0" applyAlignment="0" applyProtection="0"/>
    <xf numFmtId="0" fontId="88" fillId="7" borderId="25" applyNumberFormat="0" applyAlignment="0" applyProtection="0"/>
    <xf numFmtId="0" fontId="24" fillId="7" borderId="25" applyNumberFormat="0" applyAlignment="0" applyProtection="0"/>
    <xf numFmtId="0" fontId="8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9" fillId="0" borderId="29" applyNumberFormat="0" applyFill="0" applyAlignment="0" applyProtection="0"/>
    <xf numFmtId="0" fontId="30" fillId="0" borderId="29" applyNumberFormat="0" applyFill="0" applyAlignment="0" applyProtection="0"/>
    <xf numFmtId="0" fontId="91" fillId="0" borderId="29" applyNumberFormat="0" applyFill="0" applyAlignment="0" applyProtection="0"/>
    <xf numFmtId="0" fontId="91" fillId="0" borderId="29" applyNumberFormat="0" applyFill="0" applyAlignment="0" applyProtection="0"/>
    <xf numFmtId="0" fontId="30" fillId="0" borderId="29" applyNumberFormat="0" applyFill="0" applyAlignment="0" applyProtection="0"/>
    <xf numFmtId="0" fontId="6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" fontId="8" fillId="0" borderId="0" applyFill="0" applyBorder="0" applyProtection="0">
      <alignment horizontal="left" vertical="center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3" fillId="0" borderId="0">
      <alignment vertical="top"/>
    </xf>
    <xf numFmtId="0" fontId="93" fillId="0" borderId="0">
      <alignment vertical="top"/>
    </xf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5" fillId="0" borderId="0"/>
    <xf numFmtId="0" fontId="3" fillId="9" borderId="28" applyNumberFormat="0" applyFont="0" applyAlignment="0" applyProtection="0"/>
    <xf numFmtId="0" fontId="38" fillId="0" borderId="0"/>
    <xf numFmtId="43" fontId="38" fillId="0" borderId="0" applyFont="0" applyFill="0" applyBorder="0" applyAlignment="0" applyProtection="0"/>
    <xf numFmtId="0" fontId="94" fillId="0" borderId="0"/>
    <xf numFmtId="175" fontId="5" fillId="0" borderId="0" applyFont="0" applyFill="0" applyBorder="0" applyAlignment="0" applyProtection="0"/>
    <xf numFmtId="39" fontId="95" fillId="0" borderId="0"/>
    <xf numFmtId="39" fontId="95" fillId="0" borderId="0"/>
    <xf numFmtId="174" fontId="5" fillId="0" borderId="0" applyFont="0" applyFill="0" applyBorder="0" applyAlignment="0" applyProtection="0"/>
    <xf numFmtId="39" fontId="95" fillId="0" borderId="0"/>
    <xf numFmtId="39" fontId="95" fillId="0" borderId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39" fontId="95" fillId="0" borderId="0"/>
    <xf numFmtId="39" fontId="95" fillId="0" borderId="0"/>
    <xf numFmtId="0" fontId="5" fillId="0" borderId="0"/>
    <xf numFmtId="0" fontId="67" fillId="0" borderId="0"/>
    <xf numFmtId="0" fontId="74" fillId="36" borderId="0" applyNumberFormat="0" applyBorder="0" applyAlignment="0" applyProtection="0"/>
    <xf numFmtId="0" fontId="74" fillId="36" borderId="0" applyNumberFormat="0" applyBorder="0" applyAlignment="0" applyProtection="0"/>
    <xf numFmtId="0" fontId="74" fillId="36" borderId="0" applyNumberFormat="0" applyBorder="0" applyAlignment="0" applyProtection="0"/>
    <xf numFmtId="0" fontId="74" fillId="36" borderId="0" applyNumberFormat="0" applyBorder="0" applyAlignment="0" applyProtection="0"/>
    <xf numFmtId="0" fontId="74" fillId="36" borderId="0" applyNumberFormat="0" applyBorder="0" applyAlignment="0" applyProtection="0"/>
    <xf numFmtId="0" fontId="74" fillId="36" borderId="0" applyNumberFormat="0" applyBorder="0" applyAlignment="0" applyProtection="0"/>
    <xf numFmtId="0" fontId="74" fillId="36" borderId="0" applyNumberFormat="0" applyBorder="0" applyAlignment="0" applyProtection="0"/>
    <xf numFmtId="0" fontId="74" fillId="36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8" borderId="0" applyNumberFormat="0" applyBorder="0" applyAlignment="0" applyProtection="0"/>
    <xf numFmtId="0" fontId="74" fillId="38" borderId="0" applyNumberFormat="0" applyBorder="0" applyAlignment="0" applyProtection="0"/>
    <xf numFmtId="0" fontId="74" fillId="38" borderId="0" applyNumberFormat="0" applyBorder="0" applyAlignment="0" applyProtection="0"/>
    <xf numFmtId="0" fontId="74" fillId="38" borderId="0" applyNumberFormat="0" applyBorder="0" applyAlignment="0" applyProtection="0"/>
    <xf numFmtId="0" fontId="74" fillId="38" borderId="0" applyNumberFormat="0" applyBorder="0" applyAlignment="0" applyProtection="0"/>
    <xf numFmtId="0" fontId="74" fillId="38" borderId="0" applyNumberFormat="0" applyBorder="0" applyAlignment="0" applyProtection="0"/>
    <xf numFmtId="0" fontId="74" fillId="38" borderId="0" applyNumberFormat="0" applyBorder="0" applyAlignment="0" applyProtection="0"/>
    <xf numFmtId="0" fontId="74" fillId="38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41" borderId="0" applyNumberFormat="0" applyBorder="0" applyAlignment="0" applyProtection="0"/>
    <xf numFmtId="0" fontId="74" fillId="41" borderId="0" applyNumberFormat="0" applyBorder="0" applyAlignment="0" applyProtection="0"/>
    <xf numFmtId="0" fontId="74" fillId="41" borderId="0" applyNumberFormat="0" applyBorder="0" applyAlignment="0" applyProtection="0"/>
    <xf numFmtId="0" fontId="74" fillId="41" borderId="0" applyNumberFormat="0" applyBorder="0" applyAlignment="0" applyProtection="0"/>
    <xf numFmtId="0" fontId="74" fillId="41" borderId="0" applyNumberFormat="0" applyBorder="0" applyAlignment="0" applyProtection="0"/>
    <xf numFmtId="0" fontId="74" fillId="41" borderId="0" applyNumberFormat="0" applyBorder="0" applyAlignment="0" applyProtection="0"/>
    <xf numFmtId="0" fontId="74" fillId="41" borderId="0" applyNumberFormat="0" applyBorder="0" applyAlignment="0" applyProtection="0"/>
    <xf numFmtId="0" fontId="74" fillId="41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3" borderId="0" applyNumberFormat="0" applyBorder="0" applyAlignment="0" applyProtection="0"/>
    <xf numFmtId="0" fontId="74" fillId="43" borderId="0" applyNumberFormat="0" applyBorder="0" applyAlignment="0" applyProtection="0"/>
    <xf numFmtId="0" fontId="74" fillId="43" borderId="0" applyNumberFormat="0" applyBorder="0" applyAlignment="0" applyProtection="0"/>
    <xf numFmtId="0" fontId="74" fillId="43" borderId="0" applyNumberFormat="0" applyBorder="0" applyAlignment="0" applyProtection="0"/>
    <xf numFmtId="0" fontId="74" fillId="43" borderId="0" applyNumberFormat="0" applyBorder="0" applyAlignment="0" applyProtection="0"/>
    <xf numFmtId="0" fontId="74" fillId="43" borderId="0" applyNumberFormat="0" applyBorder="0" applyAlignment="0" applyProtection="0"/>
    <xf numFmtId="0" fontId="74" fillId="43" borderId="0" applyNumberFormat="0" applyBorder="0" applyAlignment="0" applyProtection="0"/>
    <xf numFmtId="0" fontId="74" fillId="43" borderId="0" applyNumberFormat="0" applyBorder="0" applyAlignment="0" applyProtection="0"/>
    <xf numFmtId="0" fontId="74" fillId="44" borderId="0" applyNumberFormat="0" applyBorder="0" applyAlignment="0" applyProtection="0"/>
    <xf numFmtId="0" fontId="74" fillId="44" borderId="0" applyNumberFormat="0" applyBorder="0" applyAlignment="0" applyProtection="0"/>
    <xf numFmtId="0" fontId="74" fillId="44" borderId="0" applyNumberFormat="0" applyBorder="0" applyAlignment="0" applyProtection="0"/>
    <xf numFmtId="0" fontId="74" fillId="44" borderId="0" applyNumberFormat="0" applyBorder="0" applyAlignment="0" applyProtection="0"/>
    <xf numFmtId="0" fontId="74" fillId="44" borderId="0" applyNumberFormat="0" applyBorder="0" applyAlignment="0" applyProtection="0"/>
    <xf numFmtId="0" fontId="74" fillId="44" borderId="0" applyNumberFormat="0" applyBorder="0" applyAlignment="0" applyProtection="0"/>
    <xf numFmtId="0" fontId="74" fillId="44" borderId="0" applyNumberFormat="0" applyBorder="0" applyAlignment="0" applyProtection="0"/>
    <xf numFmtId="0" fontId="74" fillId="44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96" fillId="46" borderId="0" applyNumberFormat="0" applyBorder="0" applyAlignment="0" applyProtection="0"/>
    <xf numFmtId="0" fontId="96" fillId="46" borderId="0" applyNumberFormat="0" applyBorder="0" applyAlignment="0" applyProtection="0"/>
    <xf numFmtId="0" fontId="96" fillId="46" borderId="0" applyNumberFormat="0" applyBorder="0" applyAlignment="0" applyProtection="0"/>
    <xf numFmtId="0" fontId="96" fillId="46" borderId="0" applyNumberFormat="0" applyBorder="0" applyAlignment="0" applyProtection="0"/>
    <xf numFmtId="0" fontId="96" fillId="46" borderId="0" applyNumberFormat="0" applyBorder="0" applyAlignment="0" applyProtection="0"/>
    <xf numFmtId="0" fontId="96" fillId="46" borderId="0" applyNumberFormat="0" applyBorder="0" applyAlignment="0" applyProtection="0"/>
    <xf numFmtId="0" fontId="96" fillId="46" borderId="0" applyNumberFormat="0" applyBorder="0" applyAlignment="0" applyProtection="0"/>
    <xf numFmtId="0" fontId="96" fillId="46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96" fillId="44" borderId="0" applyNumberFormat="0" applyBorder="0" applyAlignment="0" applyProtection="0"/>
    <xf numFmtId="0" fontId="96" fillId="44" borderId="0" applyNumberFormat="0" applyBorder="0" applyAlignment="0" applyProtection="0"/>
    <xf numFmtId="0" fontId="96" fillId="44" borderId="0" applyNumberFormat="0" applyBorder="0" applyAlignment="0" applyProtection="0"/>
    <xf numFmtId="0" fontId="96" fillId="44" borderId="0" applyNumberFormat="0" applyBorder="0" applyAlignment="0" applyProtection="0"/>
    <xf numFmtId="0" fontId="96" fillId="44" borderId="0" applyNumberFormat="0" applyBorder="0" applyAlignment="0" applyProtection="0"/>
    <xf numFmtId="0" fontId="96" fillId="44" borderId="0" applyNumberFormat="0" applyBorder="0" applyAlignment="0" applyProtection="0"/>
    <xf numFmtId="0" fontId="96" fillId="44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9" fontId="37" fillId="0" borderId="0"/>
    <xf numFmtId="0" fontId="97" fillId="0" borderId="0" applyNumberFormat="0" applyFill="0" applyBorder="0" applyAlignment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2" borderId="0" applyNumberFormat="0" applyBorder="0" applyAlignment="0" applyProtection="0"/>
    <xf numFmtId="0" fontId="96" fillId="52" borderId="0" applyNumberFormat="0" applyBorder="0" applyAlignment="0" applyProtection="0"/>
    <xf numFmtId="0" fontId="96" fillId="52" borderId="0" applyNumberFormat="0" applyBorder="0" applyAlignment="0" applyProtection="0"/>
    <xf numFmtId="0" fontId="96" fillId="52" borderId="0" applyNumberFormat="0" applyBorder="0" applyAlignment="0" applyProtection="0"/>
    <xf numFmtId="0" fontId="96" fillId="52" borderId="0" applyNumberFormat="0" applyBorder="0" applyAlignment="0" applyProtection="0"/>
    <xf numFmtId="0" fontId="96" fillId="52" borderId="0" applyNumberFormat="0" applyBorder="0" applyAlignment="0" applyProtection="0"/>
    <xf numFmtId="0" fontId="96" fillId="52" borderId="0" applyNumberFormat="0" applyBorder="0" applyAlignment="0" applyProtection="0"/>
    <xf numFmtId="0" fontId="96" fillId="52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7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183" fontId="99" fillId="0" borderId="0" applyFill="0" applyBorder="0" applyAlignment="0"/>
    <xf numFmtId="184" fontId="99" fillId="0" borderId="0" applyFill="0" applyBorder="0" applyAlignment="0"/>
    <xf numFmtId="185" fontId="99" fillId="0" borderId="0" applyFill="0" applyBorder="0" applyAlignment="0"/>
    <xf numFmtId="186" fontId="99" fillId="0" borderId="0" applyFill="0" applyBorder="0" applyAlignment="0"/>
    <xf numFmtId="187" fontId="99" fillId="0" borderId="0" applyFill="0" applyBorder="0" applyAlignment="0"/>
    <xf numFmtId="183" fontId="99" fillId="0" borderId="0" applyFill="0" applyBorder="0" applyAlignment="0"/>
    <xf numFmtId="188" fontId="99" fillId="0" borderId="0" applyFill="0" applyBorder="0" applyAlignment="0"/>
    <xf numFmtId="184" fontId="99" fillId="0" borderId="0" applyFill="0" applyBorder="0" applyAlignment="0"/>
    <xf numFmtId="0" fontId="100" fillId="54" borderId="35" applyNumberFormat="0" applyAlignment="0" applyProtection="0"/>
    <xf numFmtId="0" fontId="100" fillId="54" borderId="35" applyNumberFormat="0" applyAlignment="0" applyProtection="0"/>
    <xf numFmtId="0" fontId="100" fillId="54" borderId="35" applyNumberFormat="0" applyAlignment="0" applyProtection="0"/>
    <xf numFmtId="0" fontId="100" fillId="54" borderId="35" applyNumberFormat="0" applyAlignment="0" applyProtection="0"/>
    <xf numFmtId="0" fontId="100" fillId="54" borderId="35" applyNumberFormat="0" applyAlignment="0" applyProtection="0"/>
    <xf numFmtId="0" fontId="100" fillId="54" borderId="35" applyNumberFormat="0" applyAlignment="0" applyProtection="0"/>
    <xf numFmtId="0" fontId="100" fillId="54" borderId="35" applyNumberFormat="0" applyAlignment="0" applyProtection="0"/>
    <xf numFmtId="0" fontId="100" fillId="54" borderId="35" applyNumberFormat="0" applyAlignment="0" applyProtection="0"/>
    <xf numFmtId="0" fontId="101" fillId="0" borderId="0"/>
    <xf numFmtId="0" fontId="102" fillId="55" borderId="36" applyNumberFormat="0" applyAlignment="0" applyProtection="0"/>
    <xf numFmtId="0" fontId="102" fillId="55" borderId="36" applyNumberFormat="0" applyAlignment="0" applyProtection="0"/>
    <xf numFmtId="0" fontId="102" fillId="55" borderId="36" applyNumberFormat="0" applyAlignment="0" applyProtection="0"/>
    <xf numFmtId="0" fontId="102" fillId="55" borderId="36" applyNumberFormat="0" applyAlignment="0" applyProtection="0"/>
    <xf numFmtId="0" fontId="102" fillId="55" borderId="36" applyNumberFormat="0" applyAlignment="0" applyProtection="0"/>
    <xf numFmtId="0" fontId="102" fillId="55" borderId="36" applyNumberFormat="0" applyAlignment="0" applyProtection="0"/>
    <xf numFmtId="0" fontId="102" fillId="55" borderId="36" applyNumberFormat="0" applyAlignment="0" applyProtection="0"/>
    <xf numFmtId="0" fontId="102" fillId="55" borderId="36" applyNumberFormat="0" applyAlignment="0" applyProtection="0"/>
    <xf numFmtId="0" fontId="103" fillId="0" borderId="0"/>
    <xf numFmtId="39" fontId="95" fillId="0" borderId="0"/>
    <xf numFmtId="39" fontId="95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83" fontId="99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4" fontId="70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38" fillId="0" borderId="0" applyFont="0" applyFill="0" applyBorder="0" applyAlignment="0" applyProtection="0"/>
    <xf numFmtId="175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90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41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90" fontId="38" fillId="0" borderId="0" applyFont="0" applyFill="0" applyBorder="0" applyAlignment="0" applyProtection="0"/>
    <xf numFmtId="203" fontId="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8" fontId="3" fillId="0" borderId="0" applyFont="0" applyFill="0" applyBorder="0" applyAlignment="0" applyProtection="0"/>
    <xf numFmtId="191" fontId="12" fillId="0" borderId="0"/>
    <xf numFmtId="3" fontId="106" fillId="0" borderId="0" applyFont="0" applyFill="0" applyBorder="0" applyAlignment="0" applyProtection="0"/>
    <xf numFmtId="0" fontId="107" fillId="0" borderId="0">
      <alignment horizontal="left"/>
    </xf>
    <xf numFmtId="0" fontId="108" fillId="0" borderId="0"/>
    <xf numFmtId="0" fontId="109" fillId="0" borderId="0">
      <alignment horizontal="left"/>
    </xf>
    <xf numFmtId="0" fontId="103" fillId="0" borderId="0"/>
    <xf numFmtId="0" fontId="103" fillId="0" borderId="0"/>
    <xf numFmtId="184" fontId="99" fillId="0" borderId="0" applyFont="0" applyFill="0" applyBorder="0" applyAlignment="0" applyProtection="0"/>
    <xf numFmtId="175" fontId="5" fillId="0" borderId="0" applyFont="0" applyFill="0" applyBorder="0" applyAlignment="0" applyProtection="0"/>
    <xf numFmtId="191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0" fontId="12" fillId="0" borderId="0"/>
    <xf numFmtId="0" fontId="43" fillId="34" borderId="0" applyNumberFormat="0" applyFont="0" applyFill="0" applyBorder="0" applyProtection="0">
      <alignment horizontal="left"/>
    </xf>
    <xf numFmtId="181" fontId="110" fillId="0" borderId="30">
      <protection locked="0"/>
    </xf>
    <xf numFmtId="14" fontId="111" fillId="0" borderId="0" applyFont="0" applyFill="0" applyBorder="0" applyAlignment="0" applyProtection="0"/>
    <xf numFmtId="14" fontId="93" fillId="0" borderId="0" applyFill="0" applyBorder="0" applyAlignment="0"/>
    <xf numFmtId="14" fontId="111" fillId="0" borderId="0" applyFont="0" applyFill="0" applyBorder="0" applyAlignment="0" applyProtection="0"/>
    <xf numFmtId="38" fontId="4" fillId="0" borderId="0" applyFont="0" applyFill="0" applyBorder="0" applyAlignment="0" applyProtection="0"/>
    <xf numFmtId="40" fontId="4" fillId="0" borderId="0" applyFont="0" applyFill="0" applyBorder="0" applyAlignment="0" applyProtection="0"/>
    <xf numFmtId="170" fontId="12" fillId="0" borderId="0"/>
    <xf numFmtId="181" fontId="112" fillId="0" borderId="11"/>
    <xf numFmtId="0" fontId="113" fillId="0" borderId="0" applyNumberFormat="0" applyFill="0" applyBorder="0" applyAlignment="0" applyProtection="0"/>
    <xf numFmtId="183" fontId="99" fillId="0" borderId="0" applyFill="0" applyBorder="0" applyAlignment="0"/>
    <xf numFmtId="184" fontId="99" fillId="0" borderId="0" applyFill="0" applyBorder="0" applyAlignment="0"/>
    <xf numFmtId="183" fontId="99" fillId="0" borderId="0" applyFill="0" applyBorder="0" applyAlignment="0"/>
    <xf numFmtId="188" fontId="99" fillId="0" borderId="0" applyFill="0" applyBorder="0" applyAlignment="0"/>
    <xf numFmtId="184" fontId="99" fillId="0" borderId="0" applyFill="0" applyBorder="0" applyAlignment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2" fontId="111" fillId="0" borderId="0" applyFont="0" applyFill="0" applyBorder="0" applyAlignment="0" applyProtection="0"/>
    <xf numFmtId="0" fontId="115" fillId="0" borderId="0">
      <alignment horizontal="left"/>
    </xf>
    <xf numFmtId="0" fontId="116" fillId="0" borderId="0">
      <alignment horizontal="left"/>
    </xf>
    <xf numFmtId="0" fontId="117" fillId="0" borderId="0">
      <alignment horizontal="left"/>
    </xf>
    <xf numFmtId="0" fontId="117" fillId="0" borderId="0">
      <alignment horizontal="left"/>
    </xf>
    <xf numFmtId="0" fontId="118" fillId="0" borderId="0">
      <alignment horizontal="left"/>
    </xf>
    <xf numFmtId="204" fontId="161" fillId="0" borderId="0">
      <alignment horizontal="right"/>
    </xf>
    <xf numFmtId="0" fontId="119" fillId="38" borderId="0" applyNumberFormat="0" applyBorder="0" applyAlignment="0" applyProtection="0"/>
    <xf numFmtId="0" fontId="119" fillId="38" borderId="0" applyNumberFormat="0" applyBorder="0" applyAlignment="0" applyProtection="0"/>
    <xf numFmtId="0" fontId="119" fillId="38" borderId="0" applyNumberFormat="0" applyBorder="0" applyAlignment="0" applyProtection="0"/>
    <xf numFmtId="0" fontId="119" fillId="38" borderId="0" applyNumberFormat="0" applyBorder="0" applyAlignment="0" applyProtection="0"/>
    <xf numFmtId="0" fontId="119" fillId="38" borderId="0" applyNumberFormat="0" applyBorder="0" applyAlignment="0" applyProtection="0"/>
    <xf numFmtId="0" fontId="119" fillId="38" borderId="0" applyNumberFormat="0" applyBorder="0" applyAlignment="0" applyProtection="0"/>
    <xf numFmtId="0" fontId="119" fillId="38" borderId="0" applyNumberFormat="0" applyBorder="0" applyAlignment="0" applyProtection="0"/>
    <xf numFmtId="0" fontId="119" fillId="38" borderId="0" applyNumberFormat="0" applyBorder="0" applyAlignment="0" applyProtection="0"/>
    <xf numFmtId="38" fontId="120" fillId="34" borderId="0" applyNumberFormat="0" applyBorder="0" applyAlignment="0" applyProtection="0"/>
    <xf numFmtId="0" fontId="121" fillId="0" borderId="0">
      <alignment horizontal="left"/>
    </xf>
    <xf numFmtId="0" fontId="122" fillId="56" borderId="37"/>
    <xf numFmtId="0" fontId="121" fillId="0" borderId="0">
      <alignment horizontal="left"/>
    </xf>
    <xf numFmtId="0" fontId="123" fillId="0" borderId="0">
      <alignment horizontal="left"/>
    </xf>
    <xf numFmtId="0" fontId="124" fillId="0" borderId="34" applyNumberFormat="0" applyAlignment="0" applyProtection="0">
      <alignment horizontal="left" vertical="center"/>
    </xf>
    <xf numFmtId="0" fontId="124" fillId="0" borderId="19">
      <alignment horizontal="left" vertical="center"/>
    </xf>
    <xf numFmtId="0" fontId="125" fillId="0" borderId="11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7" fillId="0" borderId="0">
      <alignment horizontal="left"/>
    </xf>
    <xf numFmtId="0" fontId="128" fillId="0" borderId="31">
      <alignment horizontal="left" vertical="top"/>
    </xf>
    <xf numFmtId="0" fontId="129" fillId="0" borderId="39" applyNumberFormat="0" applyFill="0" applyAlignment="0" applyProtection="0"/>
    <xf numFmtId="0" fontId="129" fillId="0" borderId="39" applyNumberFormat="0" applyFill="0" applyAlignment="0" applyProtection="0"/>
    <xf numFmtId="0" fontId="129" fillId="0" borderId="39" applyNumberFormat="0" applyFill="0" applyAlignment="0" applyProtection="0"/>
    <xf numFmtId="0" fontId="129" fillId="0" borderId="39" applyNumberFormat="0" applyFill="0" applyAlignment="0" applyProtection="0"/>
    <xf numFmtId="0" fontId="129" fillId="0" borderId="39" applyNumberFormat="0" applyFill="0" applyAlignment="0" applyProtection="0"/>
    <xf numFmtId="0" fontId="129" fillId="0" borderId="39" applyNumberFormat="0" applyFill="0" applyAlignment="0" applyProtection="0"/>
    <xf numFmtId="0" fontId="129" fillId="0" borderId="39" applyNumberFormat="0" applyFill="0" applyAlignment="0" applyProtection="0"/>
    <xf numFmtId="0" fontId="129" fillId="0" borderId="39" applyNumberFormat="0" applyFill="0" applyAlignment="0" applyProtection="0"/>
    <xf numFmtId="0" fontId="130" fillId="0" borderId="0">
      <alignment horizontal="left"/>
    </xf>
    <xf numFmtId="0" fontId="131" fillId="0" borderId="31">
      <alignment horizontal="left" vertical="top"/>
    </xf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3" fillId="0" borderId="0">
      <alignment horizontal="left"/>
    </xf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4" fillId="0" borderId="0" applyProtection="0"/>
    <xf numFmtId="0" fontId="124" fillId="0" borderId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63" fillId="35" borderId="0">
      <alignment horizontal="left" wrapText="1"/>
    </xf>
    <xf numFmtId="10" fontId="120" fillId="35" borderId="11" applyNumberFormat="0" applyBorder="0" applyAlignment="0" applyProtection="0"/>
    <xf numFmtId="0" fontId="135" fillId="41" borderId="35" applyNumberFormat="0" applyAlignment="0" applyProtection="0"/>
    <xf numFmtId="0" fontId="135" fillId="41" borderId="35" applyNumberFormat="0" applyAlignment="0" applyProtection="0"/>
    <xf numFmtId="0" fontId="135" fillId="41" borderId="35" applyNumberFormat="0" applyAlignment="0" applyProtection="0"/>
    <xf numFmtId="0" fontId="135" fillId="41" borderId="35" applyNumberFormat="0" applyAlignment="0" applyProtection="0"/>
    <xf numFmtId="0" fontId="135" fillId="41" borderId="35" applyNumberFormat="0" applyAlignment="0" applyProtection="0"/>
    <xf numFmtId="0" fontId="135" fillId="41" borderId="35" applyNumberFormat="0" applyAlignment="0" applyProtection="0"/>
    <xf numFmtId="0" fontId="135" fillId="41" borderId="35" applyNumberFormat="0" applyAlignment="0" applyProtection="0"/>
    <xf numFmtId="0" fontId="135" fillId="41" borderId="35" applyNumberFormat="0" applyAlignment="0" applyProtection="0"/>
    <xf numFmtId="38" fontId="164" fillId="0" borderId="0"/>
    <xf numFmtId="38" fontId="165" fillId="0" borderId="0"/>
    <xf numFmtId="38" fontId="166" fillId="0" borderId="0"/>
    <xf numFmtId="38" fontId="167" fillId="0" borderId="0"/>
    <xf numFmtId="0" fontId="161" fillId="0" borderId="0"/>
    <xf numFmtId="0" fontId="161" fillId="0" borderId="0"/>
    <xf numFmtId="193" fontId="67" fillId="0" borderId="41"/>
    <xf numFmtId="193" fontId="67" fillId="0" borderId="41"/>
    <xf numFmtId="193" fontId="67" fillId="0" borderId="41"/>
    <xf numFmtId="193" fontId="67" fillId="0" borderId="41"/>
    <xf numFmtId="193" fontId="67" fillId="0" borderId="41"/>
    <xf numFmtId="193" fontId="67" fillId="0" borderId="41"/>
    <xf numFmtId="193" fontId="67" fillId="0" borderId="41"/>
    <xf numFmtId="193" fontId="67" fillId="0" borderId="41"/>
    <xf numFmtId="193" fontId="67" fillId="0" borderId="41"/>
    <xf numFmtId="193" fontId="67" fillId="0" borderId="41"/>
    <xf numFmtId="193" fontId="67" fillId="0" borderId="41"/>
    <xf numFmtId="193" fontId="67" fillId="0" borderId="41"/>
    <xf numFmtId="193" fontId="67" fillId="0" borderId="41"/>
    <xf numFmtId="193" fontId="67" fillId="0" borderId="41"/>
    <xf numFmtId="193" fontId="67" fillId="0" borderId="41"/>
    <xf numFmtId="183" fontId="99" fillId="0" borderId="0" applyFill="0" applyBorder="0" applyAlignment="0"/>
    <xf numFmtId="184" fontId="99" fillId="0" borderId="0" applyFill="0" applyBorder="0" applyAlignment="0"/>
    <xf numFmtId="183" fontId="99" fillId="0" borderId="0" applyFill="0" applyBorder="0" applyAlignment="0"/>
    <xf numFmtId="188" fontId="99" fillId="0" borderId="0" applyFill="0" applyBorder="0" applyAlignment="0"/>
    <xf numFmtId="184" fontId="99" fillId="0" borderId="0" applyFill="0" applyBorder="0" applyAlignment="0"/>
    <xf numFmtId="0" fontId="136" fillId="0" borderId="42" applyNumberFormat="0" applyFill="0" applyAlignment="0" applyProtection="0"/>
    <xf numFmtId="0" fontId="136" fillId="0" borderId="42" applyNumberFormat="0" applyFill="0" applyAlignment="0" applyProtection="0"/>
    <xf numFmtId="0" fontId="136" fillId="0" borderId="42" applyNumberFormat="0" applyFill="0" applyAlignment="0" applyProtection="0"/>
    <xf numFmtId="0" fontId="136" fillId="0" borderId="42" applyNumberFormat="0" applyFill="0" applyAlignment="0" applyProtection="0"/>
    <xf numFmtId="0" fontId="136" fillId="0" borderId="42" applyNumberFormat="0" applyFill="0" applyAlignment="0" applyProtection="0"/>
    <xf numFmtId="0" fontId="136" fillId="0" borderId="42" applyNumberFormat="0" applyFill="0" applyAlignment="0" applyProtection="0"/>
    <xf numFmtId="0" fontId="136" fillId="0" borderId="42" applyNumberFormat="0" applyFill="0" applyAlignment="0" applyProtection="0"/>
    <xf numFmtId="0" fontId="136" fillId="0" borderId="42" applyNumberFormat="0" applyFill="0" applyAlignment="0" applyProtection="0"/>
    <xf numFmtId="38" fontId="4" fillId="0" borderId="0" applyFont="0" applyFill="0" applyBorder="0" applyAlignment="0" applyProtection="0"/>
    <xf numFmtId="40" fontId="4" fillId="0" borderId="0" applyFont="0" applyFill="0" applyBorder="0" applyAlignment="0" applyProtection="0"/>
    <xf numFmtId="0" fontId="137" fillId="0" borderId="32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5" fontId="5" fillId="57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194" fontId="139" fillId="0" borderId="0"/>
    <xf numFmtId="0" fontId="103" fillId="0" borderId="0"/>
    <xf numFmtId="0" fontId="74" fillId="0" borderId="0"/>
    <xf numFmtId="0" fontId="74" fillId="0" borderId="0"/>
    <xf numFmtId="0" fontId="5" fillId="0" borderId="0"/>
    <xf numFmtId="0" fontId="93" fillId="0" borderId="0"/>
    <xf numFmtId="0" fontId="5" fillId="0" borderId="0"/>
    <xf numFmtId="0" fontId="5" fillId="0" borderId="0"/>
    <xf numFmtId="0" fontId="169" fillId="0" borderId="0"/>
    <xf numFmtId="0" fontId="3" fillId="0" borderId="0"/>
    <xf numFmtId="0" fontId="5" fillId="0" borderId="0"/>
    <xf numFmtId="0" fontId="5" fillId="0" borderId="0"/>
    <xf numFmtId="0" fontId="38" fillId="0" borderId="0"/>
    <xf numFmtId="0" fontId="12" fillId="0" borderId="0"/>
    <xf numFmtId="0" fontId="169" fillId="0" borderId="0"/>
    <xf numFmtId="0" fontId="3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94" fillId="0" borderId="0"/>
    <xf numFmtId="0" fontId="74" fillId="0" borderId="0"/>
    <xf numFmtId="0" fontId="3" fillId="0" borderId="0"/>
    <xf numFmtId="0" fontId="3" fillId="0" borderId="0"/>
    <xf numFmtId="0" fontId="5" fillId="0" borderId="0"/>
    <xf numFmtId="0" fontId="74" fillId="0" borderId="0"/>
    <xf numFmtId="0" fontId="169" fillId="0" borderId="0"/>
    <xf numFmtId="0" fontId="5" fillId="0" borderId="0" applyNumberFormat="0" applyFill="0" applyBorder="0" applyAlignment="0" applyProtection="0"/>
    <xf numFmtId="0" fontId="74" fillId="0" borderId="0"/>
    <xf numFmtId="0" fontId="5" fillId="0" borderId="0" applyNumberFormat="0" applyFill="0" applyBorder="0" applyAlignment="0" applyProtection="0"/>
    <xf numFmtId="0" fontId="74" fillId="0" borderId="0"/>
    <xf numFmtId="0" fontId="5" fillId="0" borderId="0" applyNumberForma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4" fillId="0" borderId="0"/>
    <xf numFmtId="0" fontId="130" fillId="0" borderId="0"/>
    <xf numFmtId="0" fontId="74" fillId="59" borderId="43" applyNumberFormat="0" applyFont="0" applyAlignment="0" applyProtection="0"/>
    <xf numFmtId="0" fontId="74" fillId="59" borderId="43" applyNumberFormat="0" applyFont="0" applyAlignment="0" applyProtection="0"/>
    <xf numFmtId="0" fontId="74" fillId="59" borderId="43" applyNumberFormat="0" applyFont="0" applyAlignment="0" applyProtection="0"/>
    <xf numFmtId="0" fontId="74" fillId="59" borderId="43" applyNumberFormat="0" applyFont="0" applyAlignment="0" applyProtection="0"/>
    <xf numFmtId="0" fontId="74" fillId="59" borderId="43" applyNumberFormat="0" applyFont="0" applyAlignment="0" applyProtection="0"/>
    <xf numFmtId="0" fontId="74" fillId="59" borderId="43" applyNumberFormat="0" applyFont="0" applyAlignment="0" applyProtection="0"/>
    <xf numFmtId="0" fontId="74" fillId="59" borderId="43" applyNumberFormat="0" applyFont="0" applyAlignment="0" applyProtection="0"/>
    <xf numFmtId="0" fontId="74" fillId="59" borderId="43" applyNumberFormat="0" applyFont="0" applyAlignment="0" applyProtection="0"/>
    <xf numFmtId="0" fontId="140" fillId="54" borderId="44" applyNumberFormat="0" applyAlignment="0" applyProtection="0"/>
    <xf numFmtId="0" fontId="140" fillId="54" borderId="44" applyNumberFormat="0" applyAlignment="0" applyProtection="0"/>
    <xf numFmtId="0" fontId="140" fillId="54" borderId="44" applyNumberFormat="0" applyAlignment="0" applyProtection="0"/>
    <xf numFmtId="0" fontId="140" fillId="54" borderId="44" applyNumberFormat="0" applyAlignment="0" applyProtection="0"/>
    <xf numFmtId="0" fontId="140" fillId="54" borderId="44" applyNumberFormat="0" applyAlignment="0" applyProtection="0"/>
    <xf numFmtId="0" fontId="140" fillId="54" borderId="44" applyNumberFormat="0" applyAlignment="0" applyProtection="0"/>
    <xf numFmtId="0" fontId="140" fillId="54" borderId="44" applyNumberFormat="0" applyAlignment="0" applyProtection="0"/>
    <xf numFmtId="0" fontId="140" fillId="54" borderId="44" applyNumberFormat="0" applyAlignment="0" applyProtection="0"/>
    <xf numFmtId="0" fontId="141" fillId="0" borderId="0">
      <alignment horizontal="left"/>
    </xf>
    <xf numFmtId="187" fontId="99" fillId="0" borderId="0" applyFont="0" applyFill="0" applyBorder="0" applyAlignment="0" applyProtection="0"/>
    <xf numFmtId="195" fontId="14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" fillId="0" borderId="33" applyNumberFormat="0" applyBorder="0"/>
    <xf numFmtId="43" fontId="5" fillId="0" borderId="0" applyFont="0" applyFill="0" applyBorder="0" applyAlignment="0" applyProtection="0"/>
    <xf numFmtId="183" fontId="99" fillId="0" borderId="0" applyFill="0" applyBorder="0" applyAlignment="0"/>
    <xf numFmtId="184" fontId="99" fillId="0" borderId="0" applyFill="0" applyBorder="0" applyAlignment="0"/>
    <xf numFmtId="183" fontId="99" fillId="0" borderId="0" applyFill="0" applyBorder="0" applyAlignment="0"/>
    <xf numFmtId="188" fontId="99" fillId="0" borderId="0" applyFill="0" applyBorder="0" applyAlignment="0"/>
    <xf numFmtId="184" fontId="99" fillId="0" borderId="0" applyFill="0" applyBorder="0" applyAlignment="0"/>
    <xf numFmtId="37" fontId="67" fillId="0" borderId="0"/>
    <xf numFmtId="41" fontId="5" fillId="0" borderId="0" applyFont="0" applyFill="0" applyBorder="0" applyAlignment="0" applyProtection="0"/>
    <xf numFmtId="196" fontId="99" fillId="0" borderId="0" applyFont="0" applyFill="0" applyBorder="0" applyAlignment="0" applyProtection="0"/>
    <xf numFmtId="197" fontId="5" fillId="0" borderId="0"/>
    <xf numFmtId="0" fontId="116" fillId="0" borderId="45">
      <alignment vertical="center"/>
    </xf>
    <xf numFmtId="0" fontId="4" fillId="0" borderId="0"/>
    <xf numFmtId="0" fontId="5" fillId="0" borderId="0"/>
    <xf numFmtId="0" fontId="137" fillId="0" borderId="0"/>
    <xf numFmtId="0" fontId="168" fillId="35" borderId="0">
      <alignment wrapText="1"/>
    </xf>
    <xf numFmtId="3" fontId="5" fillId="0" borderId="11" applyNumberFormat="0" applyFont="0" applyFill="0" applyAlignment="0" applyProtection="0">
      <alignment vertical="center"/>
    </xf>
    <xf numFmtId="0" fontId="143" fillId="0" borderId="0">
      <alignment horizontal="left"/>
    </xf>
    <xf numFmtId="0" fontId="117" fillId="0" borderId="0">
      <alignment horizontal="left"/>
    </xf>
    <xf numFmtId="0" fontId="130" fillId="0" borderId="0"/>
    <xf numFmtId="0" fontId="127" fillId="0" borderId="0"/>
    <xf numFmtId="0" fontId="117" fillId="0" borderId="0"/>
    <xf numFmtId="0" fontId="144" fillId="0" borderId="0"/>
    <xf numFmtId="0" fontId="144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49" fontId="93" fillId="0" borderId="0" applyFill="0" applyBorder="0" applyAlignment="0"/>
    <xf numFmtId="198" fontId="99" fillId="0" borderId="0" applyFill="0" applyBorder="0" applyAlignment="0"/>
    <xf numFmtId="199" fontId="99" fillId="0" borderId="0" applyFill="0" applyBorder="0" applyAlignment="0"/>
    <xf numFmtId="0" fontId="146" fillId="0" borderId="5"/>
    <xf numFmtId="40" fontId="147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5" fillId="0" borderId="0"/>
    <xf numFmtId="0" fontId="144" fillId="0" borderId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0" fontId="149" fillId="0" borderId="46" applyNumberFormat="0" applyFill="0" applyAlignment="0" applyProtection="0"/>
    <xf numFmtId="40" fontId="4" fillId="0" borderId="0" applyFont="0" applyFill="0" applyBorder="0" applyAlignment="0" applyProtection="0"/>
    <xf numFmtId="173" fontId="150" fillId="0" borderId="0" applyFont="0" applyFill="0" applyBorder="0" applyAlignment="0" applyProtection="0"/>
    <xf numFmtId="200" fontId="99" fillId="0" borderId="0" applyFon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68" fillId="0" borderId="47"/>
    <xf numFmtId="201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3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NumberFormat="0" applyFill="0" applyBorder="0" applyAlignment="0" applyProtection="0"/>
    <xf numFmtId="0" fontId="153" fillId="0" borderId="0" applyNumberFormat="0" applyFill="0" applyBorder="0" applyAlignment="0" applyProtection="0">
      <alignment vertical="top"/>
      <protection locked="0"/>
    </xf>
    <xf numFmtId="175" fontId="154" fillId="0" borderId="0" applyFont="0" applyFill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9" fontId="156" fillId="0" borderId="0" applyFont="0" applyFill="0" applyBorder="0" applyAlignment="0" applyProtection="0"/>
    <xf numFmtId="0" fontId="5" fillId="0" borderId="0"/>
    <xf numFmtId="0" fontId="105" fillId="0" borderId="0"/>
    <xf numFmtId="0" fontId="3" fillId="0" borderId="0"/>
    <xf numFmtId="0" fontId="46" fillId="0" borderId="0"/>
    <xf numFmtId="0" fontId="5" fillId="0" borderId="0"/>
    <xf numFmtId="0" fontId="46" fillId="0" borderId="0"/>
    <xf numFmtId="0" fontId="3" fillId="0" borderId="0"/>
    <xf numFmtId="0" fontId="105" fillId="0" borderId="0"/>
    <xf numFmtId="0" fontId="46" fillId="0" borderId="0"/>
    <xf numFmtId="0" fontId="169" fillId="0" borderId="0"/>
    <xf numFmtId="0" fontId="157" fillId="0" borderId="0"/>
    <xf numFmtId="0" fontId="158" fillId="0" borderId="0"/>
    <xf numFmtId="0" fontId="3" fillId="0" borderId="0"/>
    <xf numFmtId="0" fontId="105" fillId="0" borderId="0"/>
    <xf numFmtId="0" fontId="169" fillId="0" borderId="0"/>
    <xf numFmtId="0" fontId="5" fillId="0" borderId="0"/>
    <xf numFmtId="0" fontId="38" fillId="0" borderId="0"/>
    <xf numFmtId="0" fontId="105" fillId="0" borderId="0"/>
    <xf numFmtId="0" fontId="152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157" fillId="0" borderId="0"/>
    <xf numFmtId="9" fontId="38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56" fillId="0" borderId="0" applyFont="0" applyFill="0" applyBorder="0" applyAlignment="0" applyProtection="0"/>
    <xf numFmtId="0" fontId="156" fillId="0" borderId="0" applyFont="0" applyFill="0" applyBorder="0" applyAlignment="0" applyProtection="0"/>
    <xf numFmtId="0" fontId="156" fillId="0" borderId="0" applyFont="0" applyFill="0" applyBorder="0" applyAlignment="0" applyProtection="0"/>
    <xf numFmtId="0" fontId="156" fillId="0" borderId="0" applyFont="0" applyFill="0" applyBorder="0" applyAlignment="0" applyProtection="0"/>
    <xf numFmtId="0" fontId="5" fillId="0" borderId="0"/>
    <xf numFmtId="205" fontId="5" fillId="0" borderId="0" applyFill="0" applyBorder="0" applyAlignment="0" applyProtection="0"/>
    <xf numFmtId="0" fontId="156" fillId="0" borderId="0"/>
    <xf numFmtId="193" fontId="159" fillId="0" borderId="0"/>
    <xf numFmtId="43" fontId="5" fillId="0" borderId="0" applyFont="0" applyFill="0" applyBorder="0" applyAlignment="0" applyProtection="0"/>
    <xf numFmtId="38" fontId="160" fillId="0" borderId="0" applyFont="0" applyFill="0" applyBorder="0" applyAlignment="0" applyProtection="0"/>
    <xf numFmtId="0" fontId="160" fillId="0" borderId="0">
      <alignment vertical="center"/>
    </xf>
    <xf numFmtId="188" fontId="170" fillId="0" borderId="0" applyFill="0" applyBorder="0" applyAlignment="0" applyProtection="0"/>
    <xf numFmtId="0" fontId="171" fillId="0" borderId="0"/>
    <xf numFmtId="0" fontId="5" fillId="0" borderId="0"/>
    <xf numFmtId="0" fontId="90" fillId="0" borderId="0" applyNumberFormat="0" applyFill="0" applyBorder="0" applyAlignment="0" applyProtection="0">
      <alignment vertical="center"/>
    </xf>
    <xf numFmtId="0" fontId="82" fillId="0" borderId="21" applyNumberFormat="0" applyFill="0" applyAlignment="0" applyProtection="0">
      <alignment vertical="center"/>
    </xf>
    <xf numFmtId="0" fontId="83" fillId="0" borderId="22" applyNumberFormat="0" applyFill="0" applyAlignment="0" applyProtection="0">
      <alignment vertical="center"/>
    </xf>
    <xf numFmtId="0" fontId="84" fillId="0" borderId="2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1" fillId="3" borderId="0" applyNumberFormat="0" applyBorder="0" applyAlignment="0" applyProtection="0">
      <alignment vertical="center"/>
    </xf>
    <xf numFmtId="0" fontId="77" fillId="4" borderId="0" applyNumberFormat="0" applyBorder="0" applyAlignment="0" applyProtection="0">
      <alignment vertical="center"/>
    </xf>
    <xf numFmtId="0" fontId="87" fillId="5" borderId="0" applyNumberFormat="0" applyBorder="0" applyAlignment="0" applyProtection="0">
      <alignment vertical="center"/>
    </xf>
    <xf numFmtId="0" fontId="85" fillId="6" borderId="24" applyNumberFormat="0" applyAlignment="0" applyProtection="0">
      <alignment vertical="center"/>
    </xf>
    <xf numFmtId="0" fontId="88" fillId="7" borderId="25" applyNumberFormat="0" applyAlignment="0" applyProtection="0">
      <alignment vertical="center"/>
    </xf>
    <xf numFmtId="0" fontId="78" fillId="7" borderId="24" applyNumberFormat="0" applyAlignment="0" applyProtection="0">
      <alignment vertical="center"/>
    </xf>
    <xf numFmtId="0" fontId="86" fillId="0" borderId="26" applyNumberFormat="0" applyFill="0" applyAlignment="0" applyProtection="0">
      <alignment vertical="center"/>
    </xf>
    <xf numFmtId="0" fontId="79" fillId="8" borderId="27" applyNumberForma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75" fillId="9" borderId="28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1" fillId="0" borderId="29" applyNumberFormat="0" applyFill="0" applyAlignment="0" applyProtection="0">
      <alignment vertical="center"/>
    </xf>
    <xf numFmtId="0" fontId="76" fillId="10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6" fillId="13" borderId="0" applyNumberFormat="0" applyBorder="0" applyAlignment="0" applyProtection="0">
      <alignment vertical="center"/>
    </xf>
    <xf numFmtId="0" fontId="76" fillId="14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6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4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30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2" borderId="0" applyNumberFormat="0" applyBorder="0" applyAlignment="0" applyProtection="0">
      <alignment vertical="center"/>
    </xf>
    <xf numFmtId="0" fontId="76" fillId="33" borderId="0" applyNumberFormat="0" applyBorder="0" applyAlignment="0" applyProtection="0">
      <alignment vertical="center"/>
    </xf>
    <xf numFmtId="0" fontId="3" fillId="9" borderId="28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4" fillId="0" borderId="0"/>
    <xf numFmtId="176" fontId="17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1" fontId="192" fillId="0" borderId="0" applyFill="0" applyBorder="0" applyProtection="0"/>
    <xf numFmtId="171" fontId="54" fillId="0" borderId="0" applyAlignment="0" applyProtection="0"/>
    <xf numFmtId="171" fontId="192" fillId="0" borderId="0" applyFill="0" applyBorder="0" applyProtection="0"/>
    <xf numFmtId="171" fontId="193" fillId="0" borderId="75" applyFill="0" applyProtection="0">
      <alignment horizontal="right" wrapText="1"/>
    </xf>
    <xf numFmtId="171" fontId="194" fillId="0" borderId="82" applyNumberFormat="0" applyFill="0" applyAlignment="0" applyProtection="0"/>
    <xf numFmtId="9" fontId="192" fillId="0" borderId="0" applyFont="0" applyFill="0" applyBorder="0" applyAlignment="0" applyProtection="0"/>
    <xf numFmtId="211" fontId="192" fillId="0" borderId="0"/>
  </cellStyleXfs>
  <cellXfs count="577">
    <xf numFmtId="0" fontId="0" fillId="0" borderId="0" xfId="0"/>
    <xf numFmtId="0" fontId="9" fillId="0" borderId="0" xfId="14" applyFont="1" applyAlignment="1">
      <alignment horizontal="center"/>
    </xf>
    <xf numFmtId="165" fontId="9" fillId="0" borderId="0" xfId="14" applyNumberFormat="1" applyFont="1"/>
    <xf numFmtId="0" fontId="9" fillId="0" borderId="0" xfId="14" applyFont="1"/>
    <xf numFmtId="43" fontId="9" fillId="0" borderId="0" xfId="6" applyFont="1" applyFill="1"/>
    <xf numFmtId="49" fontId="15" fillId="0" borderId="0" xfId="14" applyNumberFormat="1" applyFont="1"/>
    <xf numFmtId="39" fontId="15" fillId="0" borderId="0" xfId="14" applyNumberFormat="1" applyFont="1"/>
    <xf numFmtId="49" fontId="16" fillId="0" borderId="0" xfId="14" applyNumberFormat="1" applyFont="1"/>
    <xf numFmtId="49" fontId="16" fillId="0" borderId="0" xfId="14" applyNumberFormat="1" applyFont="1" applyAlignment="1">
      <alignment horizontal="centerContinuous"/>
    </xf>
    <xf numFmtId="39" fontId="16" fillId="0" borderId="0" xfId="14" applyNumberFormat="1" applyFont="1"/>
    <xf numFmtId="0" fontId="9" fillId="0" borderId="4" xfId="14" applyFont="1" applyBorder="1" applyAlignment="1">
      <alignment horizontal="center"/>
    </xf>
    <xf numFmtId="0" fontId="9" fillId="0" borderId="1" xfId="14" applyFont="1" applyBorder="1" applyAlignment="1">
      <alignment horizontal="center"/>
    </xf>
    <xf numFmtId="43" fontId="9" fillId="0" borderId="2" xfId="6" applyFont="1" applyFill="1" applyBorder="1" applyAlignment="1">
      <alignment horizontal="center"/>
    </xf>
    <xf numFmtId="0" fontId="10" fillId="0" borderId="5" xfId="0" quotePrefix="1" applyFont="1" applyBorder="1" applyAlignment="1">
      <alignment horizontal="center"/>
    </xf>
    <xf numFmtId="0" fontId="10" fillId="0" borderId="5" xfId="0" quotePrefix="1" applyFont="1" applyBorder="1"/>
    <xf numFmtId="43" fontId="10" fillId="0" borderId="5" xfId="1" quotePrefix="1" applyFont="1" applyBorder="1"/>
    <xf numFmtId="0" fontId="10" fillId="0" borderId="0" xfId="14" applyFont="1"/>
    <xf numFmtId="0" fontId="10" fillId="0" borderId="6" xfId="0" quotePrefix="1" applyFont="1" applyBorder="1" applyAlignment="1">
      <alignment horizontal="center"/>
    </xf>
    <xf numFmtId="0" fontId="10" fillId="0" borderId="6" xfId="0" quotePrefix="1" applyFont="1" applyBorder="1"/>
    <xf numFmtId="43" fontId="10" fillId="0" borderId="6" xfId="1" quotePrefix="1" applyFont="1" applyFill="1" applyBorder="1"/>
    <xf numFmtId="165" fontId="10" fillId="0" borderId="0" xfId="14" applyNumberFormat="1" applyFont="1"/>
    <xf numFmtId="43" fontId="10" fillId="0" borderId="0" xfId="6" applyFont="1" applyFill="1"/>
    <xf numFmtId="164" fontId="10" fillId="0" borderId="3" xfId="14" applyNumberFormat="1" applyFont="1" applyBorder="1"/>
    <xf numFmtId="0" fontId="10" fillId="0" borderId="0" xfId="14" applyFont="1" applyAlignment="1">
      <alignment horizontal="center"/>
    </xf>
    <xf numFmtId="0" fontId="10" fillId="0" borderId="0" xfId="14" applyFont="1" applyAlignment="1">
      <alignment horizontal="right"/>
    </xf>
    <xf numFmtId="43" fontId="10" fillId="0" borderId="0" xfId="14" applyNumberFormat="1" applyFont="1"/>
    <xf numFmtId="43" fontId="10" fillId="0" borderId="0" xfId="6" applyFont="1"/>
    <xf numFmtId="0" fontId="11" fillId="0" borderId="0" xfId="14" applyFont="1" applyAlignment="1">
      <alignment horizontal="center"/>
    </xf>
    <xf numFmtId="14" fontId="9" fillId="0" borderId="0" xfId="14" quotePrefix="1" applyNumberFormat="1" applyFont="1" applyAlignment="1">
      <alignment horizontal="center"/>
    </xf>
    <xf numFmtId="0" fontId="9" fillId="0" borderId="0" xfId="14" applyFont="1" applyAlignment="1">
      <alignment horizontal="left"/>
    </xf>
    <xf numFmtId="43" fontId="10" fillId="0" borderId="0" xfId="1" applyFont="1" applyAlignment="1">
      <alignment horizontal="center"/>
    </xf>
    <xf numFmtId="43" fontId="10" fillId="0" borderId="0" xfId="6" applyFont="1" applyAlignment="1">
      <alignment horizontal="center"/>
    </xf>
    <xf numFmtId="14" fontId="10" fillId="0" borderId="0" xfId="0" applyNumberFormat="1" applyFont="1" applyAlignment="1">
      <alignment horizontal="center" vertical="center"/>
    </xf>
    <xf numFmtId="0" fontId="10" fillId="0" borderId="0" xfId="14" applyFont="1" applyAlignment="1">
      <alignment horizontal="center" vertical="center"/>
    </xf>
    <xf numFmtId="0" fontId="10" fillId="0" borderId="0" xfId="14" applyFont="1" applyAlignment="1">
      <alignment horizontal="left"/>
    </xf>
    <xf numFmtId="14" fontId="10" fillId="0" borderId="0" xfId="14" applyNumberFormat="1" applyFont="1" applyAlignment="1">
      <alignment horizontal="center" vertical="center"/>
    </xf>
    <xf numFmtId="14" fontId="10" fillId="0" borderId="0" xfId="0" quotePrefix="1" applyNumberFormat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0" fillId="0" borderId="0" xfId="0" quotePrefix="1" applyFont="1"/>
    <xf numFmtId="43" fontId="10" fillId="0" borderId="0" xfId="1" quotePrefix="1" applyFont="1"/>
    <xf numFmtId="43" fontId="10" fillId="0" borderId="7" xfId="14" applyNumberFormat="1" applyFont="1" applyBorder="1"/>
    <xf numFmtId="43" fontId="9" fillId="0" borderId="0" xfId="6" applyFont="1"/>
    <xf numFmtId="43" fontId="10" fillId="0" borderId="8" xfId="6" applyFont="1" applyBorder="1"/>
    <xf numFmtId="43" fontId="10" fillId="0" borderId="0" xfId="6" applyFont="1" applyAlignment="1">
      <alignment horizontal="right"/>
    </xf>
    <xf numFmtId="39" fontId="10" fillId="0" borderId="0" xfId="6" quotePrefix="1" applyNumberFormat="1" applyFont="1"/>
    <xf numFmtId="164" fontId="10" fillId="0" borderId="0" xfId="14" applyNumberFormat="1" applyFont="1"/>
    <xf numFmtId="165" fontId="9" fillId="0" borderId="0" xfId="14" applyNumberFormat="1" applyFont="1" applyAlignment="1">
      <alignment horizontal="center"/>
    </xf>
    <xf numFmtId="165" fontId="9" fillId="0" borderId="4" xfId="14" applyNumberFormat="1" applyFont="1" applyBorder="1" applyAlignment="1">
      <alignment horizontal="center"/>
    </xf>
    <xf numFmtId="165" fontId="10" fillId="0" borderId="5" xfId="0" quotePrefix="1" applyNumberFormat="1" applyFont="1" applyBorder="1" applyAlignment="1">
      <alignment horizontal="center"/>
    </xf>
    <xf numFmtId="165" fontId="10" fillId="0" borderId="6" xfId="0" quotePrefix="1" applyNumberFormat="1" applyFont="1" applyBorder="1" applyAlignment="1">
      <alignment horizontal="center"/>
    </xf>
    <xf numFmtId="165" fontId="10" fillId="0" borderId="0" xfId="14" applyNumberFormat="1" applyFont="1" applyAlignment="1">
      <alignment horizontal="center"/>
    </xf>
    <xf numFmtId="0" fontId="10" fillId="0" borderId="10" xfId="0" applyFont="1" applyBorder="1"/>
    <xf numFmtId="0" fontId="10" fillId="0" borderId="0" xfId="0" applyFont="1"/>
    <xf numFmtId="0" fontId="9" fillId="0" borderId="0" xfId="14" applyFont="1" applyAlignment="1">
      <alignment horizontal="center" vertical="center"/>
    </xf>
    <xf numFmtId="43" fontId="10" fillId="0" borderId="0" xfId="1" applyFont="1" applyFill="1"/>
    <xf numFmtId="43" fontId="10" fillId="0" borderId="10" xfId="1" applyFont="1" applyBorder="1" applyAlignment="1">
      <alignment horizontal="center"/>
    </xf>
    <xf numFmtId="49" fontId="17" fillId="0" borderId="0" xfId="14" applyNumberFormat="1" applyFont="1"/>
    <xf numFmtId="167" fontId="9" fillId="0" borderId="0" xfId="14" applyNumberFormat="1" applyFont="1" applyAlignment="1">
      <alignment horizontal="center"/>
    </xf>
    <xf numFmtId="167" fontId="9" fillId="0" borderId="2" xfId="6" applyNumberFormat="1" applyFont="1" applyFill="1" applyBorder="1" applyAlignment="1">
      <alignment horizontal="center"/>
    </xf>
    <xf numFmtId="167" fontId="10" fillId="0" borderId="5" xfId="1" quotePrefix="1" applyNumberFormat="1" applyFont="1" applyBorder="1"/>
    <xf numFmtId="167" fontId="10" fillId="0" borderId="5" xfId="6" quotePrefix="1" applyNumberFormat="1" applyFont="1" applyFill="1" applyBorder="1"/>
    <xf numFmtId="167" fontId="10" fillId="0" borderId="6" xfId="1" quotePrefix="1" applyNumberFormat="1" applyFont="1" applyFill="1" applyBorder="1"/>
    <xf numFmtId="167" fontId="10" fillId="0" borderId="3" xfId="14" applyNumberFormat="1" applyFont="1" applyBorder="1"/>
    <xf numFmtId="167" fontId="10" fillId="0" borderId="0" xfId="1" applyNumberFormat="1" applyFont="1" applyFill="1"/>
    <xf numFmtId="167" fontId="10" fillId="0" borderId="0" xfId="6" applyNumberFormat="1" applyFont="1" applyFill="1"/>
    <xf numFmtId="167" fontId="10" fillId="0" borderId="0" xfId="14" applyNumberFormat="1" applyFont="1"/>
    <xf numFmtId="14" fontId="10" fillId="0" borderId="9" xfId="0" applyNumberFormat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33" fillId="0" borderId="0" xfId="14" applyFont="1" applyAlignment="1">
      <alignment horizontal="center"/>
    </xf>
    <xf numFmtId="0" fontId="33" fillId="0" borderId="0" xfId="14" applyFont="1"/>
    <xf numFmtId="0" fontId="34" fillId="0" borderId="0" xfId="0" applyFont="1"/>
    <xf numFmtId="0" fontId="35" fillId="0" borderId="0" xfId="0" applyFont="1"/>
    <xf numFmtId="0" fontId="33" fillId="0" borderId="0" xfId="14" applyFont="1" applyAlignment="1">
      <alignment horizontal="center" vertical="center"/>
    </xf>
    <xf numFmtId="0" fontId="36" fillId="0" borderId="0" xfId="0" applyFont="1"/>
    <xf numFmtId="165" fontId="33" fillId="0" borderId="4" xfId="14" applyNumberFormat="1" applyFont="1" applyBorder="1" applyAlignment="1">
      <alignment horizontal="center"/>
    </xf>
    <xf numFmtId="0" fontId="33" fillId="0" borderId="1" xfId="14" applyFont="1" applyBorder="1" applyAlignment="1">
      <alignment horizontal="center"/>
    </xf>
    <xf numFmtId="0" fontId="36" fillId="0" borderId="0" xfId="0" quotePrefix="1" applyFont="1"/>
    <xf numFmtId="0" fontId="36" fillId="0" borderId="0" xfId="14" applyFont="1"/>
    <xf numFmtId="165" fontId="36" fillId="0" borderId="0" xfId="14" applyNumberFormat="1" applyFont="1" applyAlignment="1">
      <alignment horizontal="center"/>
    </xf>
    <xf numFmtId="0" fontId="36" fillId="0" borderId="0" xfId="14" applyFont="1" applyAlignment="1">
      <alignment horizontal="center"/>
    </xf>
    <xf numFmtId="0" fontId="36" fillId="0" borderId="0" xfId="14" applyFont="1" applyAlignment="1">
      <alignment horizontal="right"/>
    </xf>
    <xf numFmtId="0" fontId="36" fillId="0" borderId="0" xfId="14" applyFont="1" applyAlignment="1">
      <alignment horizontal="center" vertical="center"/>
    </xf>
    <xf numFmtId="164" fontId="36" fillId="0" borderId="53" xfId="14" applyNumberFormat="1" applyFont="1" applyBorder="1"/>
    <xf numFmtId="165" fontId="36" fillId="0" borderId="55" xfId="14" applyNumberFormat="1" applyFont="1" applyBorder="1" applyAlignment="1">
      <alignment horizontal="center"/>
    </xf>
    <xf numFmtId="14" fontId="35" fillId="0" borderId="55" xfId="0" applyNumberFormat="1" applyFont="1" applyBorder="1" applyAlignment="1">
      <alignment horizontal="center"/>
    </xf>
    <xf numFmtId="0" fontId="36" fillId="0" borderId="5" xfId="14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36" fillId="0" borderId="15" xfId="14" applyFont="1" applyBorder="1" applyAlignment="1">
      <alignment horizontal="left"/>
    </xf>
    <xf numFmtId="0" fontId="36" fillId="0" borderId="5" xfId="14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165" fontId="36" fillId="0" borderId="56" xfId="14" applyNumberFormat="1" applyFont="1" applyBorder="1" applyAlignment="1">
      <alignment horizontal="center"/>
    </xf>
    <xf numFmtId="0" fontId="36" fillId="0" borderId="15" xfId="14" applyFont="1" applyBorder="1" applyAlignment="1">
      <alignment horizontal="center"/>
    </xf>
    <xf numFmtId="165" fontId="36" fillId="0" borderId="57" xfId="14" applyNumberFormat="1" applyFont="1" applyBorder="1" applyAlignment="1">
      <alignment horizontal="center"/>
    </xf>
    <xf numFmtId="0" fontId="36" fillId="0" borderId="6" xfId="14" applyFont="1" applyBorder="1" applyAlignment="1">
      <alignment horizontal="center"/>
    </xf>
    <xf numFmtId="0" fontId="36" fillId="0" borderId="6" xfId="14" applyFont="1" applyBorder="1" applyAlignment="1">
      <alignment horizontal="left"/>
    </xf>
    <xf numFmtId="164" fontId="33" fillId="0" borderId="0" xfId="14" applyNumberFormat="1" applyFont="1" applyAlignment="1">
      <alignment horizontal="center"/>
    </xf>
    <xf numFmtId="164" fontId="36" fillId="0" borderId="15" xfId="6" applyNumberFormat="1" applyFont="1" applyFill="1" applyBorder="1" applyAlignment="1">
      <alignment horizontal="left"/>
    </xf>
    <xf numFmtId="164" fontId="36" fillId="0" borderId="5" xfId="6" applyNumberFormat="1" applyFont="1" applyFill="1" applyBorder="1" applyAlignment="1">
      <alignment horizontal="left"/>
    </xf>
    <xf numFmtId="164" fontId="35" fillId="0" borderId="5" xfId="1" applyNumberFormat="1" applyFont="1" applyBorder="1" applyAlignment="1">
      <alignment horizontal="left"/>
    </xf>
    <xf numFmtId="164" fontId="35" fillId="0" borderId="6" xfId="1" applyNumberFormat="1" applyFont="1" applyBorder="1" applyAlignment="1">
      <alignment horizontal="left"/>
    </xf>
    <xf numFmtId="164" fontId="36" fillId="0" borderId="0" xfId="1" applyNumberFormat="1" applyFont="1" applyFill="1"/>
    <xf numFmtId="164" fontId="36" fillId="0" borderId="0" xfId="6" applyNumberFormat="1" applyFont="1" applyFill="1"/>
    <xf numFmtId="164" fontId="36" fillId="0" borderId="0" xfId="14" applyNumberFormat="1" applyFont="1"/>
    <xf numFmtId="165" fontId="173" fillId="0" borderId="55" xfId="14" applyNumberFormat="1" applyFont="1" applyBorder="1" applyAlignment="1">
      <alignment horizontal="center"/>
    </xf>
    <xf numFmtId="0" fontId="173" fillId="0" borderId="5" xfId="14" applyFont="1" applyBorder="1" applyAlignment="1">
      <alignment horizontal="center"/>
    </xf>
    <xf numFmtId="0" fontId="173" fillId="0" borderId="5" xfId="40" applyFont="1" applyBorder="1"/>
    <xf numFmtId="164" fontId="173" fillId="0" borderId="5" xfId="41" applyNumberFormat="1" applyFont="1" applyFill="1" applyBorder="1"/>
    <xf numFmtId="0" fontId="173" fillId="0" borderId="0" xfId="0" quotePrefix="1" applyFont="1"/>
    <xf numFmtId="0" fontId="173" fillId="0" borderId="0" xfId="0" applyFont="1"/>
    <xf numFmtId="0" fontId="174" fillId="0" borderId="0" xfId="0" applyFont="1"/>
    <xf numFmtId="0" fontId="9" fillId="0" borderId="0" xfId="0" applyFont="1"/>
    <xf numFmtId="0" fontId="9" fillId="0" borderId="0" xfId="0" quotePrefix="1" applyFont="1"/>
    <xf numFmtId="164" fontId="10" fillId="0" borderId="53" xfId="14" applyNumberFormat="1" applyFont="1" applyBorder="1"/>
    <xf numFmtId="165" fontId="10" fillId="0" borderId="58" xfId="14" applyNumberFormat="1" applyFont="1" applyBorder="1" applyAlignment="1">
      <alignment horizontal="center"/>
    </xf>
    <xf numFmtId="14" fontId="32" fillId="0" borderId="58" xfId="0" applyNumberFormat="1" applyFont="1" applyBorder="1" applyAlignment="1">
      <alignment horizontal="center"/>
    </xf>
    <xf numFmtId="0" fontId="10" fillId="0" borderId="5" xfId="14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0" fillId="0" borderId="59" xfId="14" applyFont="1" applyBorder="1" applyAlignment="1">
      <alignment horizontal="left"/>
    </xf>
    <xf numFmtId="0" fontId="32" fillId="0" borderId="59" xfId="0" applyFont="1" applyBorder="1"/>
    <xf numFmtId="14" fontId="32" fillId="0" borderId="60" xfId="0" applyNumberFormat="1" applyFont="1" applyBorder="1" applyAlignment="1">
      <alignment horizontal="center"/>
    </xf>
    <xf numFmtId="0" fontId="32" fillId="0" borderId="48" xfId="0" applyFont="1" applyBorder="1" applyAlignment="1">
      <alignment horizontal="center"/>
    </xf>
    <xf numFmtId="0" fontId="32" fillId="0" borderId="61" xfId="0" applyFont="1" applyBorder="1"/>
    <xf numFmtId="165" fontId="10" fillId="0" borderId="62" xfId="14" applyNumberFormat="1" applyFont="1" applyBorder="1" applyAlignment="1">
      <alignment horizontal="center"/>
    </xf>
    <xf numFmtId="0" fontId="10" fillId="0" borderId="15" xfId="14" applyFont="1" applyBorder="1" applyAlignment="1">
      <alignment horizontal="center"/>
    </xf>
    <xf numFmtId="0" fontId="10" fillId="0" borderId="63" xfId="14" applyFont="1" applyBorder="1" applyAlignment="1">
      <alignment horizontal="left"/>
    </xf>
    <xf numFmtId="165" fontId="9" fillId="0" borderId="18" xfId="14" applyNumberFormat="1" applyFont="1" applyBorder="1" applyAlignment="1">
      <alignment horizontal="center"/>
    </xf>
    <xf numFmtId="0" fontId="33" fillId="0" borderId="19" xfId="14" applyFont="1" applyBorder="1" applyAlignment="1">
      <alignment horizontal="center"/>
    </xf>
    <xf numFmtId="164" fontId="33" fillId="0" borderId="20" xfId="6" applyNumberFormat="1" applyFont="1" applyFill="1" applyBorder="1" applyAlignment="1">
      <alignment horizontal="center"/>
    </xf>
    <xf numFmtId="164" fontId="9" fillId="0" borderId="0" xfId="14" applyNumberFormat="1" applyFont="1" applyAlignment="1">
      <alignment horizontal="center"/>
    </xf>
    <xf numFmtId="164" fontId="9" fillId="0" borderId="2" xfId="6" applyNumberFormat="1" applyFont="1" applyFill="1" applyBorder="1" applyAlignment="1">
      <alignment horizontal="center"/>
    </xf>
    <xf numFmtId="164" fontId="32" fillId="0" borderId="10" xfId="1" applyNumberFormat="1" applyFont="1" applyBorder="1"/>
    <xf numFmtId="164" fontId="32" fillId="0" borderId="5" xfId="1" applyNumberFormat="1" applyFont="1" applyBorder="1"/>
    <xf numFmtId="164" fontId="32" fillId="0" borderId="6" xfId="1" applyNumberFormat="1" applyFont="1" applyBorder="1"/>
    <xf numFmtId="164" fontId="10" fillId="0" borderId="0" xfId="1" applyNumberFormat="1" applyFont="1" applyFill="1"/>
    <xf numFmtId="164" fontId="10" fillId="0" borderId="0" xfId="6" applyNumberFormat="1" applyFont="1" applyFill="1"/>
    <xf numFmtId="14" fontId="32" fillId="0" borderId="54" xfId="0" applyNumberFormat="1" applyFont="1" applyBorder="1" applyAlignment="1">
      <alignment horizontal="center"/>
    </xf>
    <xf numFmtId="14" fontId="32" fillId="0" borderId="64" xfId="0" applyNumberFormat="1" applyFont="1" applyBorder="1" applyAlignment="1">
      <alignment horizontal="center"/>
    </xf>
    <xf numFmtId="14" fontId="32" fillId="0" borderId="65" xfId="0" applyNumberFormat="1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32" fillId="0" borderId="66" xfId="0" applyFont="1" applyBorder="1"/>
    <xf numFmtId="0" fontId="32" fillId="0" borderId="67" xfId="0" applyFont="1" applyBorder="1"/>
    <xf numFmtId="14" fontId="32" fillId="0" borderId="10" xfId="0" applyNumberFormat="1" applyFont="1" applyBorder="1"/>
    <xf numFmtId="0" fontId="32" fillId="0" borderId="10" xfId="0" applyFont="1" applyBorder="1"/>
    <xf numFmtId="0" fontId="8" fillId="0" borderId="5" xfId="0" applyFont="1" applyBorder="1" applyAlignment="1">
      <alignment horizontal="center"/>
    </xf>
    <xf numFmtId="0" fontId="32" fillId="0" borderId="54" xfId="0" applyFont="1" applyBorder="1"/>
    <xf numFmtId="0" fontId="10" fillId="0" borderId="31" xfId="0" applyFont="1" applyBorder="1"/>
    <xf numFmtId="43" fontId="10" fillId="0" borderId="0" xfId="1" applyFont="1" applyFill="1" applyBorder="1" applyAlignment="1">
      <alignment vertical="center"/>
    </xf>
    <xf numFmtId="0" fontId="10" fillId="0" borderId="5" xfId="0" applyFont="1" applyBorder="1" applyAlignment="1">
      <alignment horizontal="center"/>
    </xf>
    <xf numFmtId="0" fontId="10" fillId="0" borderId="5" xfId="0" applyFont="1" applyBorder="1"/>
    <xf numFmtId="43" fontId="10" fillId="0" borderId="5" xfId="1" applyFont="1" applyBorder="1"/>
    <xf numFmtId="14" fontId="10" fillId="0" borderId="6" xfId="0" applyNumberFormat="1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3" xfId="0" applyFont="1" applyBorder="1"/>
    <xf numFmtId="43" fontId="10" fillId="0" borderId="13" xfId="1" applyFont="1" applyBorder="1"/>
    <xf numFmtId="0" fontId="8" fillId="0" borderId="68" xfId="0" applyFont="1" applyBorder="1"/>
    <xf numFmtId="165" fontId="10" fillId="0" borderId="5" xfId="14" applyNumberFormat="1" applyFont="1" applyBorder="1" applyAlignment="1">
      <alignment horizontal="center"/>
    </xf>
    <xf numFmtId="14" fontId="10" fillId="0" borderId="5" xfId="0" applyNumberFormat="1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0" xfId="0" applyFont="1" applyBorder="1"/>
    <xf numFmtId="14" fontId="10" fillId="2" borderId="6" xfId="0" applyNumberFormat="1" applyFont="1" applyFill="1" applyBorder="1" applyAlignment="1">
      <alignment horizontal="center"/>
    </xf>
    <xf numFmtId="43" fontId="10" fillId="2" borderId="6" xfId="1" applyFont="1" applyFill="1" applyBorder="1"/>
    <xf numFmtId="0" fontId="10" fillId="0" borderId="6" xfId="14" applyFont="1" applyBorder="1" applyAlignment="1">
      <alignment horizontal="center" vertical="center"/>
    </xf>
    <xf numFmtId="0" fontId="10" fillId="0" borderId="31" xfId="0" quotePrefix="1" applyFont="1" applyBorder="1"/>
    <xf numFmtId="0" fontId="10" fillId="0" borderId="6" xfId="0" applyFont="1" applyBorder="1"/>
    <xf numFmtId="166" fontId="8" fillId="0" borderId="5" xfId="1" applyNumberFormat="1" applyFont="1" applyBorder="1"/>
    <xf numFmtId="0" fontId="8" fillId="0" borderId="70" xfId="0" applyFont="1" applyBorder="1"/>
    <xf numFmtId="166" fontId="8" fillId="0" borderId="15" xfId="1" applyNumberFormat="1" applyFont="1" applyBorder="1"/>
    <xf numFmtId="166" fontId="10" fillId="0" borderId="0" xfId="1" applyNumberFormat="1" applyFont="1" applyFill="1"/>
    <xf numFmtId="166" fontId="9" fillId="0" borderId="0" xfId="1" applyNumberFormat="1" applyFont="1" applyAlignment="1">
      <alignment horizontal="center"/>
    </xf>
    <xf numFmtId="166" fontId="9" fillId="0" borderId="50" xfId="1" applyNumberFormat="1" applyFont="1" applyFill="1" applyBorder="1" applyAlignment="1">
      <alignment horizontal="center"/>
    </xf>
    <xf numFmtId="166" fontId="10" fillId="0" borderId="0" xfId="1" applyNumberFormat="1" applyFont="1"/>
    <xf numFmtId="166" fontId="41" fillId="0" borderId="12" xfId="1" applyNumberFormat="1" applyFont="1" applyBorder="1"/>
    <xf numFmtId="206" fontId="9" fillId="0" borderId="0" xfId="14" applyNumberFormat="1" applyFont="1" applyAlignment="1">
      <alignment horizontal="center" vertical="center"/>
    </xf>
    <xf numFmtId="206" fontId="9" fillId="0" borderId="49" xfId="14" applyNumberFormat="1" applyFont="1" applyBorder="1" applyAlignment="1">
      <alignment horizontal="center"/>
    </xf>
    <xf numFmtId="206" fontId="10" fillId="0" borderId="0" xfId="14" applyNumberFormat="1" applyFont="1" applyAlignment="1">
      <alignment horizontal="center"/>
    </xf>
    <xf numFmtId="206" fontId="10" fillId="0" borderId="0" xfId="14" applyNumberFormat="1" applyFont="1" applyAlignment="1">
      <alignment horizontal="center" vertical="center"/>
    </xf>
    <xf numFmtId="0" fontId="8" fillId="0" borderId="54" xfId="0" applyFont="1" applyBorder="1" applyAlignment="1">
      <alignment horizontal="center"/>
    </xf>
    <xf numFmtId="0" fontId="175" fillId="0" borderId="0" xfId="14" applyFont="1" applyAlignment="1">
      <alignment horizontal="center"/>
    </xf>
    <xf numFmtId="165" fontId="175" fillId="0" borderId="0" xfId="14" applyNumberFormat="1" applyFont="1"/>
    <xf numFmtId="0" fontId="175" fillId="0" borderId="0" xfId="14" applyFont="1"/>
    <xf numFmtId="49" fontId="176" fillId="0" borderId="0" xfId="14" applyNumberFormat="1" applyFont="1"/>
    <xf numFmtId="49" fontId="177" fillId="0" borderId="0" xfId="14" applyNumberFormat="1" applyFont="1"/>
    <xf numFmtId="0" fontId="175" fillId="0" borderId="4" xfId="14" applyFont="1" applyBorder="1" applyAlignment="1">
      <alignment horizontal="center"/>
    </xf>
    <xf numFmtId="0" fontId="175" fillId="0" borderId="1" xfId="14" applyFont="1" applyBorder="1" applyAlignment="1">
      <alignment horizontal="center"/>
    </xf>
    <xf numFmtId="43" fontId="175" fillId="0" borderId="2" xfId="6" applyFont="1" applyFill="1" applyBorder="1" applyAlignment="1">
      <alignment horizontal="center"/>
    </xf>
    <xf numFmtId="0" fontId="178" fillId="0" borderId="0" xfId="0" applyFont="1"/>
    <xf numFmtId="0" fontId="178" fillId="0" borderId="0" xfId="14" applyFont="1"/>
    <xf numFmtId="43" fontId="178" fillId="0" borderId="0" xfId="14" applyNumberFormat="1" applyFont="1"/>
    <xf numFmtId="0" fontId="178" fillId="2" borderId="5" xfId="0" quotePrefix="1" applyFont="1" applyFill="1" applyBorder="1" applyAlignment="1">
      <alignment horizontal="center"/>
    </xf>
    <xf numFmtId="0" fontId="178" fillId="2" borderId="5" xfId="0" quotePrefix="1" applyFont="1" applyFill="1" applyBorder="1" applyAlignment="1">
      <alignment horizontal="left"/>
    </xf>
    <xf numFmtId="0" fontId="178" fillId="0" borderId="6" xfId="0" quotePrefix="1" applyFont="1" applyBorder="1" applyAlignment="1">
      <alignment horizontal="center"/>
    </xf>
    <xf numFmtId="0" fontId="178" fillId="0" borderId="6" xfId="0" quotePrefix="1" applyFont="1" applyBorder="1"/>
    <xf numFmtId="43" fontId="178" fillId="0" borderId="6" xfId="1" quotePrefix="1" applyFont="1" applyFill="1" applyBorder="1"/>
    <xf numFmtId="165" fontId="178" fillId="0" borderId="0" xfId="14" applyNumberFormat="1" applyFont="1"/>
    <xf numFmtId="43" fontId="178" fillId="0" borderId="0" xfId="6" applyFont="1" applyFill="1"/>
    <xf numFmtId="164" fontId="178" fillId="0" borderId="3" xfId="14" applyNumberFormat="1" applyFont="1" applyBorder="1"/>
    <xf numFmtId="0" fontId="178" fillId="0" borderId="0" xfId="14" applyFont="1" applyAlignment="1">
      <alignment horizontal="center"/>
    </xf>
    <xf numFmtId="0" fontId="178" fillId="0" borderId="0" xfId="14" applyFont="1" applyAlignment="1">
      <alignment horizontal="right"/>
    </xf>
    <xf numFmtId="43" fontId="178" fillId="0" borderId="0" xfId="1" applyFont="1" applyFill="1"/>
    <xf numFmtId="0" fontId="178" fillId="0" borderId="10" xfId="0" applyFont="1" applyBorder="1"/>
    <xf numFmtId="0" fontId="178" fillId="0" borderId="5" xfId="0" applyFont="1" applyBorder="1" applyAlignment="1">
      <alignment horizontal="center"/>
    </xf>
    <xf numFmtId="0" fontId="178" fillId="0" borderId="5" xfId="0" applyFont="1" applyBorder="1" applyAlignment="1">
      <alignment horizontal="left"/>
    </xf>
    <xf numFmtId="0" fontId="179" fillId="0" borderId="0" xfId="0" applyFont="1" applyAlignment="1">
      <alignment horizontal="left" vertical="center"/>
    </xf>
    <xf numFmtId="0" fontId="175" fillId="0" borderId="0" xfId="14" applyFont="1" applyAlignment="1">
      <alignment horizontal="center" vertical="center"/>
    </xf>
    <xf numFmtId="0" fontId="178" fillId="0" borderId="0" xfId="0" quotePrefix="1" applyFont="1"/>
    <xf numFmtId="165" fontId="178" fillId="0" borderId="5" xfId="0" quotePrefix="1" applyNumberFormat="1" applyFont="1" applyBorder="1" applyAlignment="1">
      <alignment horizontal="center"/>
    </xf>
    <xf numFmtId="0" fontId="178" fillId="0" borderId="5" xfId="0" quotePrefix="1" applyFont="1" applyBorder="1" applyAlignment="1">
      <alignment horizontal="center"/>
    </xf>
    <xf numFmtId="0" fontId="178" fillId="0" borderId="5" xfId="0" quotePrefix="1" applyFont="1" applyBorder="1"/>
    <xf numFmtId="43" fontId="178" fillId="0" borderId="5" xfId="6" quotePrefix="1" applyFont="1" applyFill="1" applyBorder="1"/>
    <xf numFmtId="165" fontId="178" fillId="0" borderId="6" xfId="0" quotePrefix="1" applyNumberFormat="1" applyFont="1" applyBorder="1" applyAlignment="1">
      <alignment horizontal="center"/>
    </xf>
    <xf numFmtId="165" fontId="178" fillId="0" borderId="0" xfId="14" applyNumberFormat="1" applyFont="1" applyAlignment="1">
      <alignment horizontal="center"/>
    </xf>
    <xf numFmtId="0" fontId="178" fillId="0" borderId="0" xfId="14" applyFont="1" applyAlignment="1">
      <alignment horizontal="center" vertical="center"/>
    </xf>
    <xf numFmtId="43" fontId="17" fillId="0" borderId="10" xfId="1" applyFont="1" applyBorder="1"/>
    <xf numFmtId="0" fontId="17" fillId="0" borderId="0" xfId="0" applyFont="1"/>
    <xf numFmtId="43" fontId="9" fillId="0" borderId="0" xfId="1" applyFont="1" applyAlignment="1">
      <alignment horizontal="center"/>
    </xf>
    <xf numFmtId="43" fontId="9" fillId="0" borderId="2" xfId="1" applyFont="1" applyFill="1" applyBorder="1" applyAlignment="1">
      <alignment horizontal="center"/>
    </xf>
    <xf numFmtId="43" fontId="10" fillId="0" borderId="5" xfId="1" quotePrefix="1" applyFont="1" applyFill="1" applyBorder="1"/>
    <xf numFmtId="43" fontId="10" fillId="0" borderId="3" xfId="1" applyFont="1" applyBorder="1"/>
    <xf numFmtId="43" fontId="10" fillId="0" borderId="0" xfId="1" applyFont="1"/>
    <xf numFmtId="164" fontId="10" fillId="0" borderId="5" xfId="1" quotePrefix="1" applyNumberFormat="1" applyFont="1" applyFill="1" applyBorder="1"/>
    <xf numFmtId="165" fontId="10" fillId="0" borderId="10" xfId="14" applyNumberFormat="1" applyFont="1" applyBorder="1" applyAlignment="1">
      <alignment horizontal="center"/>
    </xf>
    <xf numFmtId="0" fontId="10" fillId="0" borderId="10" xfId="14" applyFont="1" applyBorder="1" applyAlignment="1">
      <alignment horizontal="center"/>
    </xf>
    <xf numFmtId="165" fontId="10" fillId="0" borderId="15" xfId="14" applyNumberFormat="1" applyFont="1" applyBorder="1" applyAlignment="1">
      <alignment horizontal="center"/>
    </xf>
    <xf numFmtId="0" fontId="10" fillId="0" borderId="10" xfId="14" applyFont="1" applyBorder="1" applyAlignment="1">
      <alignment horizontal="left"/>
    </xf>
    <xf numFmtId="0" fontId="10" fillId="0" borderId="15" xfId="14" applyFont="1" applyBorder="1" applyAlignment="1">
      <alignment horizontal="left"/>
    </xf>
    <xf numFmtId="14" fontId="8" fillId="0" borderId="69" xfId="0" applyNumberFormat="1" applyFont="1" applyBorder="1" applyAlignment="1">
      <alignment horizontal="center"/>
    </xf>
    <xf numFmtId="14" fontId="8" fillId="0" borderId="62" xfId="0" applyNumberFormat="1" applyFont="1" applyBorder="1" applyAlignment="1">
      <alignment horizontal="center"/>
    </xf>
    <xf numFmtId="14" fontId="8" fillId="0" borderId="55" xfId="0" applyNumberFormat="1" applyFont="1" applyBorder="1" applyAlignment="1">
      <alignment horizontal="center"/>
    </xf>
    <xf numFmtId="207" fontId="10" fillId="0" borderId="3" xfId="1" applyNumberFormat="1" applyFont="1" applyBorder="1"/>
    <xf numFmtId="207" fontId="10" fillId="0" borderId="0" xfId="1" applyNumberFormat="1" applyFont="1" applyFill="1"/>
    <xf numFmtId="166" fontId="9" fillId="0" borderId="0" xfId="14" applyNumberFormat="1" applyFont="1" applyAlignment="1">
      <alignment horizontal="center"/>
    </xf>
    <xf numFmtId="166" fontId="9" fillId="0" borderId="2" xfId="6" applyNumberFormat="1" applyFont="1" applyFill="1" applyBorder="1" applyAlignment="1">
      <alignment horizontal="center"/>
    </xf>
    <xf numFmtId="166" fontId="10" fillId="0" borderId="6" xfId="1" quotePrefix="1" applyNumberFormat="1" applyFont="1" applyFill="1" applyBorder="1"/>
    <xf numFmtId="166" fontId="10" fillId="0" borderId="3" xfId="14" applyNumberFormat="1" applyFont="1" applyBorder="1"/>
    <xf numFmtId="166" fontId="10" fillId="0" borderId="0" xfId="6" applyNumberFormat="1" applyFont="1" applyFill="1"/>
    <xf numFmtId="166" fontId="0" fillId="0" borderId="0" xfId="0" applyNumberFormat="1"/>
    <xf numFmtId="14" fontId="10" fillId="0" borderId="10" xfId="0" applyNumberFormat="1" applyFont="1" applyBorder="1"/>
    <xf numFmtId="43" fontId="10" fillId="0" borderId="10" xfId="1" applyFont="1" applyBorder="1"/>
    <xf numFmtId="14" fontId="10" fillId="0" borderId="5" xfId="0" applyNumberFormat="1" applyFont="1" applyBorder="1"/>
    <xf numFmtId="14" fontId="10" fillId="0" borderId="6" xfId="0" applyNumberFormat="1" applyFont="1" applyBorder="1"/>
    <xf numFmtId="0" fontId="10" fillId="0" borderId="6" xfId="14" applyFont="1" applyBorder="1"/>
    <xf numFmtId="14" fontId="10" fillId="0" borderId="10" xfId="0" applyNumberFormat="1" applyFont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2" borderId="6" xfId="0" applyFont="1" applyFill="1" applyBorder="1"/>
    <xf numFmtId="165" fontId="9" fillId="0" borderId="11" xfId="14" applyNumberFormat="1" applyFont="1" applyBorder="1" applyAlignment="1">
      <alignment horizontal="center"/>
    </xf>
    <xf numFmtId="0" fontId="9" fillId="0" borderId="11" xfId="14" applyFont="1" applyBorder="1" applyAlignment="1">
      <alignment horizontal="center"/>
    </xf>
    <xf numFmtId="43" fontId="9" fillId="0" borderId="11" xfId="6" applyFont="1" applyFill="1" applyBorder="1" applyAlignment="1">
      <alignment horizontal="center"/>
    </xf>
    <xf numFmtId="0" fontId="10" fillId="0" borderId="5" xfId="14" applyFont="1" applyBorder="1" applyAlignment="1">
      <alignment horizontal="left"/>
    </xf>
    <xf numFmtId="43" fontId="10" fillId="0" borderId="5" xfId="1" applyFont="1" applyBorder="1" applyAlignment="1">
      <alignment horizontal="center"/>
    </xf>
    <xf numFmtId="43" fontId="10" fillId="60" borderId="5" xfId="1" applyFont="1" applyFill="1" applyBorder="1" applyAlignment="1">
      <alignment horizontal="center"/>
    </xf>
    <xf numFmtId="43" fontId="32" fillId="0" borderId="10" xfId="1" applyFont="1" applyBorder="1"/>
    <xf numFmtId="0" fontId="32" fillId="0" borderId="5" xfId="0" applyFont="1" applyBorder="1"/>
    <xf numFmtId="43" fontId="32" fillId="0" borderId="5" xfId="1" applyFont="1" applyBorder="1"/>
    <xf numFmtId="0" fontId="10" fillId="0" borderId="6" xfId="0" applyFont="1" applyBorder="1" applyAlignment="1">
      <alignment horizontal="center"/>
    </xf>
    <xf numFmtId="43" fontId="10" fillId="0" borderId="6" xfId="1" applyFont="1" applyBorder="1"/>
    <xf numFmtId="14" fontId="32" fillId="0" borderId="71" xfId="0" applyNumberFormat="1" applyFont="1" applyBorder="1" applyAlignment="1">
      <alignment horizontal="center"/>
    </xf>
    <xf numFmtId="164" fontId="32" fillId="0" borderId="48" xfId="1" applyNumberFormat="1" applyFont="1" applyBorder="1"/>
    <xf numFmtId="0" fontId="178" fillId="0" borderId="5" xfId="0" applyFont="1" applyBorder="1"/>
    <xf numFmtId="207" fontId="178" fillId="0" borderId="5" xfId="0" applyNumberFormat="1" applyFont="1" applyBorder="1"/>
    <xf numFmtId="207" fontId="178" fillId="0" borderId="5" xfId="1" applyNumberFormat="1" applyFont="1" applyBorder="1"/>
    <xf numFmtId="207" fontId="178" fillId="2" borderId="5" xfId="1" quotePrefix="1" applyNumberFormat="1" applyFont="1" applyFill="1" applyBorder="1"/>
    <xf numFmtId="207" fontId="178" fillId="0" borderId="6" xfId="1" quotePrefix="1" applyNumberFormat="1" applyFont="1" applyFill="1" applyBorder="1"/>
    <xf numFmtId="0" fontId="178" fillId="0" borderId="10" xfId="0" applyFont="1" applyBorder="1" applyAlignment="1">
      <alignment horizontal="center"/>
    </xf>
    <xf numFmtId="207" fontId="178" fillId="0" borderId="10" xfId="431" applyNumberFormat="1" applyFont="1" applyBorder="1"/>
    <xf numFmtId="0" fontId="178" fillId="0" borderId="17" xfId="14" applyFont="1" applyBorder="1" applyAlignment="1">
      <alignment horizontal="center"/>
    </xf>
    <xf numFmtId="208" fontId="178" fillId="0" borderId="5" xfId="0" applyNumberFormat="1" applyFont="1" applyBorder="1" applyAlignment="1">
      <alignment horizontal="center"/>
    </xf>
    <xf numFmtId="0" fontId="175" fillId="0" borderId="0" xfId="428" applyFont="1" applyAlignment="1">
      <alignment horizontal="left" vertical="center"/>
    </xf>
    <xf numFmtId="0" fontId="175" fillId="0" borderId="0" xfId="428" applyFont="1" applyAlignment="1">
      <alignment horizontal="center" vertical="center"/>
    </xf>
    <xf numFmtId="0" fontId="180" fillId="0" borderId="0" xfId="428" applyFont="1"/>
    <xf numFmtId="0" fontId="180" fillId="0" borderId="0" xfId="428" applyFont="1" applyAlignment="1">
      <alignment horizontal="center"/>
    </xf>
    <xf numFmtId="43" fontId="175" fillId="0" borderId="0" xfId="711" applyFont="1" applyBorder="1" applyAlignment="1">
      <alignment vertical="center"/>
    </xf>
    <xf numFmtId="0" fontId="175" fillId="0" borderId="0" xfId="428" applyFont="1" applyAlignment="1">
      <alignment vertical="center"/>
    </xf>
    <xf numFmtId="43" fontId="175" fillId="0" borderId="0" xfId="428" applyNumberFormat="1" applyFont="1" applyAlignment="1">
      <alignment vertical="center"/>
    </xf>
    <xf numFmtId="0" fontId="178" fillId="0" borderId="0" xfId="428" applyFont="1"/>
    <xf numFmtId="0" fontId="178" fillId="0" borderId="0" xfId="428" applyFont="1" applyAlignment="1">
      <alignment horizontal="center"/>
    </xf>
    <xf numFmtId="43" fontId="175" fillId="0" borderId="0" xfId="711" applyFont="1" applyBorder="1" applyAlignment="1">
      <alignment horizontal="center" vertical="center"/>
    </xf>
    <xf numFmtId="164" fontId="175" fillId="0" borderId="0" xfId="428" applyNumberFormat="1" applyFont="1" applyAlignment="1">
      <alignment horizontal="center" vertical="center"/>
    </xf>
    <xf numFmtId="164" fontId="175" fillId="0" borderId="0" xfId="428" applyNumberFormat="1" applyFont="1" applyAlignment="1">
      <alignment horizontal="right" vertical="center"/>
    </xf>
    <xf numFmtId="164" fontId="175" fillId="0" borderId="0" xfId="711" applyNumberFormat="1" applyFont="1" applyBorder="1" applyAlignment="1">
      <alignment vertical="center"/>
    </xf>
    <xf numFmtId="0" fontId="181" fillId="61" borderId="72" xfId="428" applyFont="1" applyFill="1" applyBorder="1" applyAlignment="1">
      <alignment horizontal="center" vertical="center"/>
    </xf>
    <xf numFmtId="0" fontId="182" fillId="0" borderId="0" xfId="428" applyFont="1" applyAlignment="1">
      <alignment horizontal="right"/>
    </xf>
    <xf numFmtId="43" fontId="181" fillId="61" borderId="72" xfId="711" applyFont="1" applyFill="1" applyBorder="1" applyAlignment="1">
      <alignment horizontal="center" vertical="center"/>
    </xf>
    <xf numFmtId="164" fontId="178" fillId="0" borderId="0" xfId="711" applyNumberFormat="1" applyFont="1" applyFill="1" applyBorder="1" applyAlignment="1">
      <alignment horizontal="center" vertical="center"/>
    </xf>
    <xf numFmtId="17" fontId="181" fillId="61" borderId="72" xfId="711" applyNumberFormat="1" applyFont="1" applyFill="1" applyBorder="1" applyAlignment="1">
      <alignment horizontal="center" vertical="center"/>
    </xf>
    <xf numFmtId="0" fontId="178" fillId="0" borderId="15" xfId="428" applyFont="1" applyBorder="1" applyAlignment="1">
      <alignment horizontal="center" vertical="center"/>
    </xf>
    <xf numFmtId="49" fontId="178" fillId="0" borderId="15" xfId="428" applyNumberFormat="1" applyFont="1" applyBorder="1" applyAlignment="1">
      <alignment horizontal="center"/>
    </xf>
    <xf numFmtId="0" fontId="178" fillId="0" borderId="15" xfId="428" applyFont="1" applyBorder="1"/>
    <xf numFmtId="0" fontId="178" fillId="0" borderId="0" xfId="428" applyFont="1" applyAlignment="1">
      <alignment horizontal="left" vertical="center"/>
    </xf>
    <xf numFmtId="164" fontId="183" fillId="0" borderId="15" xfId="711" applyNumberFormat="1" applyFont="1" applyFill="1" applyBorder="1" applyAlignment="1">
      <alignment horizontal="center" vertical="center"/>
    </xf>
    <xf numFmtId="164" fontId="175" fillId="0" borderId="0" xfId="711" applyNumberFormat="1" applyFont="1" applyFill="1" applyBorder="1" applyAlignment="1">
      <alignment vertical="center"/>
    </xf>
    <xf numFmtId="164" fontId="178" fillId="0" borderId="15" xfId="711" applyNumberFormat="1" applyFont="1" applyFill="1" applyBorder="1" applyAlignment="1">
      <alignment vertical="center"/>
    </xf>
    <xf numFmtId="164" fontId="178" fillId="0" borderId="5" xfId="711" applyNumberFormat="1" applyFont="1" applyFill="1" applyBorder="1" applyAlignment="1">
      <alignment vertical="center"/>
    </xf>
    <xf numFmtId="164" fontId="178" fillId="0" borderId="15" xfId="711" applyNumberFormat="1" applyFont="1" applyFill="1" applyBorder="1" applyAlignment="1">
      <alignment horizontal="center" vertical="center"/>
    </xf>
    <xf numFmtId="4" fontId="178" fillId="0" borderId="0" xfId="428" applyNumberFormat="1" applyFont="1"/>
    <xf numFmtId="43" fontId="178" fillId="0" borderId="0" xfId="711" applyFont="1" applyFill="1" applyBorder="1" applyAlignment="1">
      <alignment vertical="center"/>
    </xf>
    <xf numFmtId="0" fontId="178" fillId="0" borderId="0" xfId="428" applyFont="1" applyAlignment="1">
      <alignment vertical="center"/>
    </xf>
    <xf numFmtId="164" fontId="178" fillId="0" borderId="5" xfId="711" applyNumberFormat="1" applyFont="1" applyFill="1" applyBorder="1" applyAlignment="1">
      <alignment horizontal="center" vertical="center"/>
    </xf>
    <xf numFmtId="0" fontId="178" fillId="0" borderId="5" xfId="428" applyFont="1" applyBorder="1" applyAlignment="1">
      <alignment horizontal="center" vertical="center"/>
    </xf>
    <xf numFmtId="49" fontId="178" fillId="0" borderId="5" xfId="428" applyNumberFormat="1" applyFont="1" applyBorder="1" applyAlignment="1">
      <alignment horizontal="center"/>
    </xf>
    <xf numFmtId="164" fontId="183" fillId="0" borderId="5" xfId="711" applyNumberFormat="1" applyFont="1" applyFill="1" applyBorder="1" applyAlignment="1">
      <alignment horizontal="center" vertical="center"/>
    </xf>
    <xf numFmtId="0" fontId="178" fillId="0" borderId="5" xfId="428" applyFont="1" applyBorder="1" applyAlignment="1">
      <alignment wrapText="1"/>
    </xf>
    <xf numFmtId="0" fontId="178" fillId="0" borderId="5" xfId="428" applyFont="1" applyBorder="1"/>
    <xf numFmtId="49" fontId="183" fillId="0" borderId="15" xfId="711" quotePrefix="1" applyNumberFormat="1" applyFont="1" applyFill="1" applyBorder="1" applyAlignment="1">
      <alignment horizontal="center" vertical="center"/>
    </xf>
    <xf numFmtId="164" fontId="183" fillId="0" borderId="5" xfId="711" applyNumberFormat="1" applyFont="1" applyBorder="1" applyAlignment="1">
      <alignment horizontal="center" vertical="center"/>
    </xf>
    <xf numFmtId="164" fontId="178" fillId="0" borderId="5" xfId="711" applyNumberFormat="1" applyFont="1" applyBorder="1" applyAlignment="1">
      <alignment vertical="center"/>
    </xf>
    <xf numFmtId="43" fontId="178" fillId="0" borderId="0" xfId="711" applyFont="1" applyBorder="1" applyAlignment="1">
      <alignment vertical="center"/>
    </xf>
    <xf numFmtId="0" fontId="178" fillId="0" borderId="0" xfId="428" applyFont="1" applyAlignment="1">
      <alignment horizontal="center" vertical="center"/>
    </xf>
    <xf numFmtId="43" fontId="178" fillId="0" borderId="0" xfId="711" applyFont="1" applyFill="1" applyBorder="1" applyAlignment="1">
      <alignment horizontal="center"/>
    </xf>
    <xf numFmtId="43" fontId="178" fillId="0" borderId="0" xfId="711" applyFont="1" applyFill="1" applyBorder="1"/>
    <xf numFmtId="164" fontId="178" fillId="0" borderId="0" xfId="711" applyNumberFormat="1" applyFont="1" applyBorder="1" applyAlignment="1">
      <alignment vertical="center"/>
    </xf>
    <xf numFmtId="164" fontId="175" fillId="0" borderId="73" xfId="711" applyNumberFormat="1" applyFont="1" applyBorder="1" applyAlignment="1">
      <alignment vertical="center"/>
    </xf>
    <xf numFmtId="43" fontId="180" fillId="0" borderId="0" xfId="711" applyFont="1" applyAlignment="1">
      <alignment horizontal="center"/>
    </xf>
    <xf numFmtId="43" fontId="180" fillId="0" borderId="0" xfId="711" applyFont="1" applyBorder="1" applyAlignment="1">
      <alignment horizontal="center"/>
    </xf>
    <xf numFmtId="0" fontId="10" fillId="0" borderId="8" xfId="14" applyFont="1" applyBorder="1" applyAlignment="1">
      <alignment horizontal="center"/>
    </xf>
    <xf numFmtId="0" fontId="178" fillId="0" borderId="6" xfId="428" applyFont="1" applyBorder="1" applyAlignment="1">
      <alignment horizontal="center" vertical="center"/>
    </xf>
    <xf numFmtId="49" fontId="178" fillId="0" borderId="6" xfId="428" applyNumberFormat="1" applyFont="1" applyBorder="1" applyAlignment="1">
      <alignment horizontal="center"/>
    </xf>
    <xf numFmtId="0" fontId="178" fillId="0" borderId="6" xfId="428" applyFont="1" applyBorder="1" applyAlignment="1">
      <alignment wrapText="1"/>
    </xf>
    <xf numFmtId="0" fontId="178" fillId="0" borderId="13" xfId="428" applyFont="1" applyBorder="1"/>
    <xf numFmtId="0" fontId="180" fillId="0" borderId="7" xfId="428" applyFont="1" applyBorder="1"/>
    <xf numFmtId="164" fontId="183" fillId="0" borderId="13" xfId="711" applyNumberFormat="1" applyFont="1" applyFill="1" applyBorder="1" applyAlignment="1">
      <alignment horizontal="center" vertical="center"/>
    </xf>
    <xf numFmtId="164" fontId="178" fillId="0" borderId="13" xfId="711" applyNumberFormat="1" applyFont="1" applyFill="1" applyBorder="1" applyAlignment="1">
      <alignment vertical="center"/>
    </xf>
    <xf numFmtId="164" fontId="178" fillId="0" borderId="6" xfId="711" applyNumberFormat="1" applyFont="1" applyFill="1" applyBorder="1" applyAlignment="1">
      <alignment horizontal="center" vertical="center"/>
    </xf>
    <xf numFmtId="164" fontId="178" fillId="0" borderId="6" xfId="711" applyNumberFormat="1" applyFont="1" applyFill="1" applyBorder="1" applyAlignment="1">
      <alignment vertical="center"/>
    </xf>
    <xf numFmtId="164" fontId="178" fillId="0" borderId="13" xfId="711" applyNumberFormat="1" applyFont="1" applyFill="1" applyBorder="1" applyAlignment="1">
      <alignment horizontal="center" vertical="center"/>
    </xf>
    <xf numFmtId="43" fontId="175" fillId="62" borderId="0" xfId="711" applyFont="1" applyFill="1" applyBorder="1" applyAlignment="1">
      <alignment horizontal="center" vertical="center"/>
    </xf>
    <xf numFmtId="0" fontId="175" fillId="62" borderId="0" xfId="428" applyFont="1" applyFill="1" applyAlignment="1">
      <alignment horizontal="center" vertical="center"/>
    </xf>
    <xf numFmtId="14" fontId="175" fillId="62" borderId="0" xfId="711" applyNumberFormat="1" applyFont="1" applyFill="1" applyBorder="1" applyAlignment="1">
      <alignment horizontal="center" vertical="center"/>
    </xf>
    <xf numFmtId="165" fontId="175" fillId="0" borderId="4" xfId="14" applyNumberFormat="1" applyFont="1" applyBorder="1" applyAlignment="1">
      <alignment horizontal="center" vertical="top"/>
    </xf>
    <xf numFmtId="0" fontId="175" fillId="0" borderId="1" xfId="14" applyFont="1" applyBorder="1" applyAlignment="1">
      <alignment horizontal="center" vertical="top"/>
    </xf>
    <xf numFmtId="0" fontId="175" fillId="0" borderId="74" xfId="14" applyFont="1" applyBorder="1" applyAlignment="1">
      <alignment horizontal="center" vertical="top"/>
    </xf>
    <xf numFmtId="0" fontId="175" fillId="0" borderId="74" xfId="14" applyFont="1" applyBorder="1" applyAlignment="1">
      <alignment horizontal="center" vertical="top" wrapText="1"/>
    </xf>
    <xf numFmtId="43" fontId="175" fillId="0" borderId="2" xfId="6" applyFont="1" applyFill="1" applyBorder="1" applyAlignment="1">
      <alignment horizontal="center" vertical="top"/>
    </xf>
    <xf numFmtId="165" fontId="10" fillId="63" borderId="5" xfId="0" quotePrefix="1" applyNumberFormat="1" applyFont="1" applyFill="1" applyBorder="1" applyAlignment="1">
      <alignment horizontal="center"/>
    </xf>
    <xf numFmtId="0" fontId="10" fillId="63" borderId="5" xfId="0" quotePrefix="1" applyFont="1" applyFill="1" applyBorder="1" applyAlignment="1">
      <alignment horizontal="center"/>
    </xf>
    <xf numFmtId="0" fontId="10" fillId="63" borderId="5" xfId="0" quotePrefix="1" applyFont="1" applyFill="1" applyBorder="1"/>
    <xf numFmtId="167" fontId="10" fillId="63" borderId="5" xfId="6" quotePrefix="1" applyNumberFormat="1" applyFont="1" applyFill="1" applyBorder="1"/>
    <xf numFmtId="0" fontId="10" fillId="0" borderId="64" xfId="0" quotePrefix="1" applyFont="1" applyBorder="1"/>
    <xf numFmtId="167" fontId="9" fillId="0" borderId="11" xfId="6" applyNumberFormat="1" applyFont="1" applyFill="1" applyBorder="1" applyAlignment="1">
      <alignment horizontal="center"/>
    </xf>
    <xf numFmtId="49" fontId="9" fillId="0" borderId="11" xfId="14" applyNumberFormat="1" applyFont="1" applyBorder="1" applyAlignment="1">
      <alignment horizontal="center"/>
    </xf>
    <xf numFmtId="167" fontId="10" fillId="0" borderId="10" xfId="6" quotePrefix="1" applyNumberFormat="1" applyFont="1" applyFill="1" applyBorder="1"/>
    <xf numFmtId="4" fontId="10" fillId="0" borderId="10" xfId="14" applyNumberFormat="1" applyFont="1" applyBorder="1"/>
    <xf numFmtId="17" fontId="9" fillId="63" borderId="11" xfId="14" quotePrefix="1" applyNumberFormat="1" applyFont="1" applyFill="1" applyBorder="1" applyAlignment="1">
      <alignment horizontal="center"/>
    </xf>
    <xf numFmtId="49" fontId="9" fillId="63" borderId="11" xfId="14" applyNumberFormat="1" applyFont="1" applyFill="1" applyBorder="1" applyAlignment="1">
      <alignment horizontal="center"/>
    </xf>
    <xf numFmtId="167" fontId="10" fillId="63" borderId="10" xfId="6" quotePrefix="1" applyNumberFormat="1" applyFont="1" applyFill="1" applyBorder="1"/>
    <xf numFmtId="49" fontId="16" fillId="63" borderId="6" xfId="14" applyNumberFormat="1" applyFont="1" applyFill="1" applyBorder="1"/>
    <xf numFmtId="49" fontId="16" fillId="63" borderId="6" xfId="14" applyNumberFormat="1" applyFont="1" applyFill="1" applyBorder="1" applyAlignment="1">
      <alignment horizontal="centerContinuous"/>
    </xf>
    <xf numFmtId="39" fontId="16" fillId="63" borderId="6" xfId="14" applyNumberFormat="1" applyFont="1" applyFill="1" applyBorder="1"/>
    <xf numFmtId="0" fontId="10" fillId="63" borderId="6" xfId="14" applyFont="1" applyFill="1" applyBorder="1"/>
    <xf numFmtId="167" fontId="10" fillId="63" borderId="3" xfId="14" applyNumberFormat="1" applyFont="1" applyFill="1" applyBorder="1"/>
    <xf numFmtId="43" fontId="10" fillId="0" borderId="10" xfId="1" applyFont="1" applyFill="1" applyBorder="1" applyAlignment="1">
      <alignment horizontal="center"/>
    </xf>
    <xf numFmtId="43" fontId="10" fillId="0" borderId="15" xfId="1" applyFont="1" applyFill="1" applyBorder="1" applyAlignment="1">
      <alignment horizontal="center"/>
    </xf>
    <xf numFmtId="209" fontId="10" fillId="0" borderId="0" xfId="14" applyNumberFormat="1" applyFont="1" applyAlignment="1">
      <alignment horizontal="right" vertical="center"/>
    </xf>
    <xf numFmtId="0" fontId="10" fillId="0" borderId="0" xfId="14" applyFont="1" applyAlignment="1">
      <alignment horizontal="right" vertical="center"/>
    </xf>
    <xf numFmtId="206" fontId="9" fillId="0" borderId="0" xfId="14" applyNumberFormat="1" applyFont="1" applyAlignment="1">
      <alignment vertical="center"/>
    </xf>
    <xf numFmtId="206" fontId="9" fillId="0" borderId="11" xfId="14" applyNumberFormat="1" applyFont="1" applyBorder="1" applyAlignment="1">
      <alignment horizontal="center" vertical="top"/>
    </xf>
    <xf numFmtId="206" fontId="9" fillId="0" borderId="11" xfId="14" applyNumberFormat="1" applyFont="1" applyBorder="1" applyAlignment="1">
      <alignment horizontal="center" vertical="top" wrapText="1"/>
    </xf>
    <xf numFmtId="0" fontId="9" fillId="0" borderId="11" xfId="14" applyFont="1" applyBorder="1" applyAlignment="1">
      <alignment horizontal="center" vertical="top" wrapText="1"/>
    </xf>
    <xf numFmtId="0" fontId="9" fillId="0" borderId="11" xfId="14" applyFont="1" applyBorder="1" applyAlignment="1">
      <alignment horizontal="center" vertical="top"/>
    </xf>
    <xf numFmtId="166" fontId="9" fillId="0" borderId="11" xfId="1" applyNumberFormat="1" applyFont="1" applyBorder="1" applyAlignment="1">
      <alignment horizontal="center" vertical="top"/>
    </xf>
    <xf numFmtId="0" fontId="185" fillId="0" borderId="11" xfId="14" applyFont="1" applyBorder="1" applyAlignment="1">
      <alignment horizontal="center" vertical="top" wrapText="1"/>
    </xf>
    <xf numFmtId="206" fontId="9" fillId="0" borderId="10" xfId="14" applyNumberFormat="1" applyFont="1" applyBorder="1" applyAlignment="1">
      <alignment horizontal="center" vertical="top" wrapText="1"/>
    </xf>
    <xf numFmtId="0" fontId="9" fillId="0" borderId="10" xfId="14" applyFont="1" applyBorder="1" applyAlignment="1">
      <alignment horizontal="center" vertical="top" wrapText="1"/>
    </xf>
    <xf numFmtId="0" fontId="9" fillId="0" borderId="10" xfId="14" applyFont="1" applyBorder="1" applyAlignment="1">
      <alignment horizontal="center" vertical="top"/>
    </xf>
    <xf numFmtId="166" fontId="9" fillId="0" borderId="10" xfId="1" applyNumberFormat="1" applyFont="1" applyBorder="1" applyAlignment="1">
      <alignment horizontal="center" vertical="top"/>
    </xf>
    <xf numFmtId="166" fontId="185" fillId="0" borderId="10" xfId="1" applyNumberFormat="1" applyFont="1" applyBorder="1" applyAlignment="1">
      <alignment horizontal="center" vertical="top"/>
    </xf>
    <xf numFmtId="43" fontId="186" fillId="0" borderId="10" xfId="1" applyFont="1" applyBorder="1"/>
    <xf numFmtId="0" fontId="10" fillId="0" borderId="5" xfId="14" applyFont="1" applyBorder="1" applyAlignment="1">
      <alignment horizontal="right" vertical="center"/>
    </xf>
    <xf numFmtId="43" fontId="186" fillId="0" borderId="5" xfId="1" applyFont="1" applyBorder="1"/>
    <xf numFmtId="43" fontId="10" fillId="0" borderId="5" xfId="14" applyNumberFormat="1" applyFont="1" applyBorder="1"/>
    <xf numFmtId="0" fontId="10" fillId="0" borderId="6" xfId="14" applyFont="1" applyBorder="1" applyAlignment="1">
      <alignment horizontal="right" vertical="center"/>
    </xf>
    <xf numFmtId="167" fontId="10" fillId="0" borderId="6" xfId="6" quotePrefix="1" applyNumberFormat="1" applyFont="1" applyFill="1" applyBorder="1"/>
    <xf numFmtId="43" fontId="186" fillId="0" borderId="6" xfId="1" applyFont="1" applyBorder="1"/>
    <xf numFmtId="43" fontId="10" fillId="0" borderId="6" xfId="14" applyNumberFormat="1" applyFont="1" applyBorder="1"/>
    <xf numFmtId="49" fontId="0" fillId="0" borderId="0" xfId="0" applyNumberFormat="1"/>
    <xf numFmtId="49" fontId="0" fillId="0" borderId="0" xfId="0" applyNumberFormat="1" applyAlignment="1">
      <alignment horizontal="center"/>
    </xf>
    <xf numFmtId="43" fontId="0" fillId="0" borderId="0" xfId="1" applyFont="1"/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" fontId="0" fillId="64" borderId="0" xfId="0" applyNumberFormat="1" applyFill="1" applyAlignment="1">
      <alignment horizontal="center"/>
    </xf>
    <xf numFmtId="0" fontId="0" fillId="64" borderId="0" xfId="0" applyFill="1"/>
    <xf numFmtId="49" fontId="0" fillId="64" borderId="0" xfId="0" applyNumberFormat="1" applyFill="1"/>
    <xf numFmtId="43" fontId="0" fillId="64" borderId="0" xfId="1" applyFont="1" applyFill="1"/>
    <xf numFmtId="0" fontId="0" fillId="62" borderId="0" xfId="0" applyFill="1" applyAlignment="1">
      <alignment horizontal="center" vertical="top"/>
    </xf>
    <xf numFmtId="49" fontId="0" fillId="62" borderId="0" xfId="0" applyNumberFormat="1" applyFill="1" applyAlignment="1">
      <alignment horizontal="center" vertical="top"/>
    </xf>
    <xf numFmtId="43" fontId="0" fillId="62" borderId="0" xfId="1" applyFont="1" applyFill="1" applyAlignment="1">
      <alignment horizontal="center" vertical="top"/>
    </xf>
    <xf numFmtId="43" fontId="0" fillId="62" borderId="0" xfId="1" applyFont="1" applyFill="1" applyAlignment="1">
      <alignment horizontal="center" vertical="top" wrapText="1"/>
    </xf>
    <xf numFmtId="43" fontId="9" fillId="0" borderId="0" xfId="1" applyFont="1"/>
    <xf numFmtId="166" fontId="10" fillId="0" borderId="0" xfId="1" quotePrefix="1" applyNumberFormat="1" applyFont="1" applyBorder="1"/>
    <xf numFmtId="0" fontId="10" fillId="63" borderId="15" xfId="0" applyFont="1" applyFill="1" applyBorder="1" applyAlignment="1">
      <alignment horizontal="center"/>
    </xf>
    <xf numFmtId="0" fontId="10" fillId="63" borderId="15" xfId="0" applyFont="1" applyFill="1" applyBorder="1"/>
    <xf numFmtId="166" fontId="10" fillId="63" borderId="5" xfId="1" quotePrefix="1" applyNumberFormat="1" applyFont="1" applyFill="1" applyBorder="1"/>
    <xf numFmtId="0" fontId="10" fillId="0" borderId="15" xfId="0" applyFont="1" applyBorder="1" applyAlignment="1">
      <alignment horizontal="center"/>
    </xf>
    <xf numFmtId="0" fontId="10" fillId="0" borderId="15" xfId="0" applyFont="1" applyBorder="1"/>
    <xf numFmtId="166" fontId="10" fillId="0" borderId="5" xfId="1" quotePrefix="1" applyNumberFormat="1" applyFont="1" applyFill="1" applyBorder="1"/>
    <xf numFmtId="43" fontId="10" fillId="0" borderId="11" xfId="1" applyFont="1" applyBorder="1" applyAlignment="1">
      <alignment horizontal="center" vertical="top" wrapText="1"/>
    </xf>
    <xf numFmtId="43" fontId="10" fillId="63" borderId="5" xfId="1" applyFont="1" applyFill="1" applyBorder="1"/>
    <xf numFmtId="43" fontId="10" fillId="0" borderId="5" xfId="1" applyFont="1" applyFill="1" applyBorder="1"/>
    <xf numFmtId="166" fontId="10" fillId="0" borderId="48" xfId="1" quotePrefix="1" applyNumberFormat="1" applyFont="1" applyBorder="1"/>
    <xf numFmtId="166" fontId="10" fillId="0" borderId="3" xfId="1" quotePrefix="1" applyNumberFormat="1" applyFont="1" applyBorder="1"/>
    <xf numFmtId="166" fontId="10" fillId="0" borderId="10" xfId="1" quotePrefix="1" applyNumberFormat="1" applyFont="1" applyFill="1" applyBorder="1"/>
    <xf numFmtId="43" fontId="10" fillId="0" borderId="10" xfId="1" applyFont="1" applyFill="1" applyBorder="1"/>
    <xf numFmtId="165" fontId="32" fillId="0" borderId="5" xfId="0" quotePrefix="1" applyNumberFormat="1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2" fillId="0" borderId="15" xfId="0" applyFont="1" applyBorder="1"/>
    <xf numFmtId="166" fontId="32" fillId="0" borderId="5" xfId="1" quotePrefix="1" applyNumberFormat="1" applyFont="1" applyBorder="1"/>
    <xf numFmtId="0" fontId="10" fillId="63" borderId="5" xfId="14" applyFont="1" applyFill="1" applyBorder="1"/>
    <xf numFmtId="43" fontId="17" fillId="0" borderId="11" xfId="1" applyFont="1" applyBorder="1" applyAlignment="1">
      <alignment horizontal="center" vertical="top" wrapText="1"/>
    </xf>
    <xf numFmtId="43" fontId="189" fillId="0" borderId="10" xfId="1" applyFont="1" applyFill="1" applyBorder="1" applyAlignment="1">
      <alignment horizontal="center"/>
    </xf>
    <xf numFmtId="166" fontId="17" fillId="0" borderId="10" xfId="1" quotePrefix="1" applyNumberFormat="1" applyFont="1" applyFill="1" applyBorder="1"/>
    <xf numFmtId="43" fontId="189" fillId="0" borderId="5" xfId="1" applyFont="1" applyFill="1" applyBorder="1" applyAlignment="1">
      <alignment horizontal="center"/>
    </xf>
    <xf numFmtId="166" fontId="17" fillId="0" borderId="5" xfId="1" quotePrefix="1" applyNumberFormat="1" applyFont="1" applyFill="1" applyBorder="1"/>
    <xf numFmtId="43" fontId="189" fillId="63" borderId="5" xfId="1" applyFont="1" applyFill="1" applyBorder="1" applyAlignment="1">
      <alignment horizontal="center"/>
    </xf>
    <xf numFmtId="43" fontId="17" fillId="63" borderId="5" xfId="1" applyFont="1" applyFill="1" applyBorder="1"/>
    <xf numFmtId="166" fontId="17" fillId="63" borderId="5" xfId="1" quotePrefix="1" applyNumberFormat="1" applyFont="1" applyFill="1" applyBorder="1"/>
    <xf numFmtId="43" fontId="17" fillId="0" borderId="5" xfId="1" applyFont="1" applyFill="1" applyBorder="1"/>
    <xf numFmtId="43" fontId="17" fillId="63" borderId="5" xfId="1" applyFont="1" applyFill="1" applyBorder="1" applyAlignment="1">
      <alignment horizontal="center"/>
    </xf>
    <xf numFmtId="0" fontId="17" fillId="63" borderId="5" xfId="14" applyFont="1" applyFill="1" applyBorder="1"/>
    <xf numFmtId="43" fontId="17" fillId="0" borderId="48" xfId="1" quotePrefix="1" applyFont="1" applyBorder="1"/>
    <xf numFmtId="43" fontId="17" fillId="0" borderId="48" xfId="1" applyFont="1" applyBorder="1"/>
    <xf numFmtId="166" fontId="17" fillId="0" borderId="3" xfId="1" quotePrefix="1" applyNumberFormat="1" applyFont="1" applyBorder="1"/>
    <xf numFmtId="0" fontId="0" fillId="0" borderId="0" xfId="0" applyAlignment="1">
      <alignment horizontal="left"/>
    </xf>
    <xf numFmtId="43" fontId="178" fillId="0" borderId="0" xfId="1" quotePrefix="1" applyFont="1"/>
    <xf numFmtId="0" fontId="178" fillId="0" borderId="0" xfId="14" applyFont="1" applyAlignment="1">
      <alignment horizontal="center" wrapText="1"/>
    </xf>
    <xf numFmtId="164" fontId="178" fillId="0" borderId="8" xfId="14" applyNumberFormat="1" applyFont="1" applyBorder="1"/>
    <xf numFmtId="17" fontId="0" fillId="66" borderId="0" xfId="0" applyNumberFormat="1" applyFill="1" applyAlignment="1">
      <alignment horizontal="center"/>
    </xf>
    <xf numFmtId="0" fontId="0" fillId="66" borderId="0" xfId="0" applyFill="1"/>
    <xf numFmtId="49" fontId="0" fillId="66" borderId="0" xfId="0" applyNumberFormat="1" applyFill="1"/>
    <xf numFmtId="43" fontId="0" fillId="66" borderId="0" xfId="1" applyFont="1" applyFill="1"/>
    <xf numFmtId="43" fontId="186" fillId="67" borderId="5" xfId="1" applyFont="1" applyFill="1" applyBorder="1"/>
    <xf numFmtId="43" fontId="186" fillId="0" borderId="5" xfId="1" applyFont="1" applyFill="1" applyBorder="1"/>
    <xf numFmtId="43" fontId="186" fillId="0" borderId="5" xfId="14" applyNumberFormat="1" applyFont="1" applyBorder="1"/>
    <xf numFmtId="206" fontId="9" fillId="0" borderId="10" xfId="14" applyNumberFormat="1" applyFont="1" applyBorder="1" applyAlignment="1">
      <alignment vertical="center"/>
    </xf>
    <xf numFmtId="0" fontId="10" fillId="0" borderId="5" xfId="14" applyFont="1" applyBorder="1" applyAlignment="1">
      <alignment vertical="center"/>
    </xf>
    <xf numFmtId="0" fontId="10" fillId="0" borderId="6" xfId="14" applyFont="1" applyBorder="1" applyAlignment="1">
      <alignment vertical="center"/>
    </xf>
    <xf numFmtId="43" fontId="190" fillId="0" borderId="0" xfId="1196" applyFont="1"/>
    <xf numFmtId="0" fontId="190" fillId="0" borderId="0" xfId="40" applyFont="1"/>
    <xf numFmtId="0" fontId="191" fillId="0" borderId="0" xfId="40" applyFont="1" applyAlignment="1">
      <alignment horizontal="center"/>
    </xf>
    <xf numFmtId="210" fontId="191" fillId="0" borderId="0" xfId="1197" applyNumberFormat="1" applyFont="1" applyFill="1" applyAlignment="1">
      <alignment horizontal="center"/>
    </xf>
    <xf numFmtId="43" fontId="191" fillId="0" borderId="0" xfId="1197" applyFont="1" applyFill="1" applyAlignment="1">
      <alignment horizontal="center"/>
    </xf>
    <xf numFmtId="14" fontId="190" fillId="0" borderId="0" xfId="40" applyNumberFormat="1" applyFont="1"/>
    <xf numFmtId="10" fontId="190" fillId="0" borderId="0" xfId="40" applyNumberFormat="1" applyFont="1"/>
    <xf numFmtId="43" fontId="190" fillId="0" borderId="0" xfId="1197" applyFont="1" applyFill="1"/>
    <xf numFmtId="0" fontId="190" fillId="0" borderId="32" xfId="40" applyFont="1" applyBorder="1"/>
    <xf numFmtId="10" fontId="190" fillId="0" borderId="32" xfId="40" applyNumberFormat="1" applyFont="1" applyBorder="1"/>
    <xf numFmtId="43" fontId="190" fillId="0" borderId="32" xfId="1197" applyFont="1" applyFill="1" applyBorder="1"/>
    <xf numFmtId="43" fontId="188" fillId="0" borderId="0" xfId="1197" applyFont="1" applyFill="1"/>
    <xf numFmtId="43" fontId="190" fillId="0" borderId="0" xfId="40" applyNumberFormat="1" applyFont="1"/>
    <xf numFmtId="0" fontId="188" fillId="0" borderId="0" xfId="1198" applyFont="1" applyAlignment="1">
      <alignment horizontal="left"/>
    </xf>
    <xf numFmtId="43" fontId="190" fillId="0" borderId="0" xfId="1197" applyFont="1"/>
    <xf numFmtId="0" fontId="190" fillId="0" borderId="0" xfId="40" applyFont="1" applyAlignment="1">
      <alignment horizontal="right"/>
    </xf>
    <xf numFmtId="43" fontId="190" fillId="65" borderId="0" xfId="40" applyNumberFormat="1" applyFont="1" applyFill="1"/>
    <xf numFmtId="0" fontId="188" fillId="0" borderId="0" xfId="40" applyFont="1" applyAlignment="1">
      <alignment horizontal="center"/>
    </xf>
    <xf numFmtId="43" fontId="190" fillId="63" borderId="0" xfId="1197" applyFont="1" applyFill="1"/>
    <xf numFmtId="14" fontId="190" fillId="0" borderId="0" xfId="40" applyNumberFormat="1" applyFont="1" applyAlignment="1">
      <alignment horizontal="center"/>
    </xf>
    <xf numFmtId="14" fontId="190" fillId="0" borderId="32" xfId="40" applyNumberFormat="1" applyFont="1" applyBorder="1" applyAlignment="1">
      <alignment horizontal="center"/>
    </xf>
    <xf numFmtId="210" fontId="190" fillId="0" borderId="0" xfId="1197" applyNumberFormat="1" applyFont="1" applyFill="1" applyAlignment="1">
      <alignment horizontal="center"/>
    </xf>
    <xf numFmtId="210" fontId="190" fillId="0" borderId="32" xfId="1197" applyNumberFormat="1" applyFont="1" applyFill="1" applyBorder="1" applyAlignment="1">
      <alignment horizontal="center"/>
    </xf>
    <xf numFmtId="0" fontId="190" fillId="0" borderId="0" xfId="40" applyFont="1" applyAlignment="1">
      <alignment horizontal="center"/>
    </xf>
    <xf numFmtId="0" fontId="190" fillId="0" borderId="32" xfId="40" applyFont="1" applyBorder="1" applyAlignment="1">
      <alignment horizontal="center"/>
    </xf>
    <xf numFmtId="14" fontId="9" fillId="0" borderId="0" xfId="14" applyNumberFormat="1" applyFont="1" applyAlignment="1">
      <alignment horizontal="center" vertical="center"/>
    </xf>
    <xf numFmtId="14" fontId="191" fillId="0" borderId="0" xfId="40" applyNumberFormat="1" applyFont="1" applyAlignment="1">
      <alignment horizontal="center"/>
    </xf>
    <xf numFmtId="14" fontId="190" fillId="0" borderId="0" xfId="1196" applyNumberFormat="1" applyFont="1" applyAlignment="1">
      <alignment horizontal="center"/>
    </xf>
    <xf numFmtId="165" fontId="175" fillId="0" borderId="4" xfId="14" applyNumberFormat="1" applyFont="1" applyBorder="1" applyAlignment="1">
      <alignment horizontal="center"/>
    </xf>
    <xf numFmtId="165" fontId="178" fillId="0" borderId="48" xfId="0" quotePrefix="1" applyNumberFormat="1" applyFont="1" applyBorder="1" applyAlignment="1">
      <alignment horizontal="center"/>
    </xf>
    <xf numFmtId="0" fontId="178" fillId="0" borderId="48" xfId="0" quotePrefix="1" applyFont="1" applyBorder="1" applyAlignment="1">
      <alignment horizontal="center"/>
    </xf>
    <xf numFmtId="0" fontId="178" fillId="0" borderId="48" xfId="0" quotePrefix="1" applyFont="1" applyBorder="1"/>
    <xf numFmtId="43" fontId="178" fillId="0" borderId="48" xfId="6" quotePrefix="1" applyFont="1" applyFill="1" applyBorder="1"/>
    <xf numFmtId="43" fontId="178" fillId="0" borderId="6" xfId="1197" quotePrefix="1" applyFont="1" applyFill="1" applyBorder="1"/>
    <xf numFmtId="43" fontId="178" fillId="0" borderId="0" xfId="1197" applyFont="1" applyFill="1"/>
    <xf numFmtId="0" fontId="10" fillId="0" borderId="0" xfId="1198" applyFont="1"/>
    <xf numFmtId="0" fontId="10" fillId="0" borderId="0" xfId="1198" applyFont="1" applyAlignment="1">
      <alignment horizontal="center"/>
    </xf>
    <xf numFmtId="43" fontId="10" fillId="0" borderId="0" xfId="1197" applyFont="1" applyBorder="1"/>
    <xf numFmtId="43" fontId="10" fillId="0" borderId="0" xfId="1197" applyFont="1"/>
    <xf numFmtId="171" fontId="9" fillId="0" borderId="0" xfId="1200" applyFont="1"/>
    <xf numFmtId="171" fontId="10" fillId="0" borderId="0" xfId="1201" applyFont="1"/>
    <xf numFmtId="171" fontId="9" fillId="0" borderId="0" xfId="1199" applyFont="1" applyAlignment="1">
      <alignment horizontal="center"/>
    </xf>
    <xf numFmtId="43" fontId="9" fillId="0" borderId="0" xfId="1197" applyFont="1" applyBorder="1" applyAlignment="1">
      <alignment horizontal="center"/>
    </xf>
    <xf numFmtId="43" fontId="9" fillId="0" borderId="0" xfId="1197" applyFont="1" applyAlignment="1">
      <alignment horizontal="center"/>
    </xf>
    <xf numFmtId="171" fontId="9" fillId="0" borderId="0" xfId="1202" applyFont="1" applyBorder="1" applyAlignment="1">
      <alignment horizontal="left"/>
    </xf>
    <xf numFmtId="171" fontId="9" fillId="0" borderId="0" xfId="1202" applyFont="1" applyBorder="1" applyAlignment="1">
      <alignment horizontal="center" wrapText="1"/>
    </xf>
    <xf numFmtId="171" fontId="9" fillId="0" borderId="0" xfId="1202" applyFont="1" applyBorder="1">
      <alignment horizontal="right" wrapText="1"/>
    </xf>
    <xf numFmtId="0" fontId="10" fillId="0" borderId="76" xfId="1198" applyFont="1" applyBorder="1"/>
    <xf numFmtId="171" fontId="10" fillId="0" borderId="76" xfId="1202" quotePrefix="1" applyFont="1" applyBorder="1" applyAlignment="1">
      <alignment horizontal="center" vertical="top" wrapText="1"/>
    </xf>
    <xf numFmtId="0" fontId="9" fillId="0" borderId="76" xfId="1198" applyFont="1" applyBorder="1" applyAlignment="1">
      <alignment horizontal="center"/>
    </xf>
    <xf numFmtId="171" fontId="9" fillId="0" borderId="80" xfId="1202" applyFont="1" applyBorder="1" applyAlignment="1">
      <alignment horizontal="center" wrapText="1"/>
    </xf>
    <xf numFmtId="0" fontId="9" fillId="0" borderId="32" xfId="1198" applyFont="1" applyBorder="1" applyAlignment="1">
      <alignment horizontal="center" wrapText="1"/>
    </xf>
    <xf numFmtId="43" fontId="9" fillId="0" borderId="32" xfId="1198" applyNumberFormat="1" applyFont="1" applyBorder="1" applyAlignment="1">
      <alignment horizontal="center"/>
    </xf>
    <xf numFmtId="171" fontId="9" fillId="0" borderId="81" xfId="1202" applyFont="1" applyBorder="1" applyAlignment="1">
      <alignment horizontal="center" wrapText="1"/>
    </xf>
    <xf numFmtId="0" fontId="10" fillId="0" borderId="15" xfId="1198" applyFont="1" applyBorder="1" applyAlignment="1">
      <alignment horizontal="center"/>
    </xf>
    <xf numFmtId="164" fontId="10" fillId="0" borderId="15" xfId="1197" applyNumberFormat="1" applyFont="1" applyFill="1" applyBorder="1" applyAlignment="1">
      <alignment horizontal="center"/>
    </xf>
    <xf numFmtId="164" fontId="10" fillId="0" borderId="15" xfId="1197" applyNumberFormat="1" applyFont="1" applyFill="1" applyBorder="1"/>
    <xf numFmtId="171" fontId="10" fillId="0" borderId="15" xfId="1198" applyNumberFormat="1" applyFont="1" applyBorder="1" applyAlignment="1">
      <alignment horizontal="center"/>
    </xf>
    <xf numFmtId="164" fontId="10" fillId="0" borderId="63" xfId="1197" applyNumberFormat="1" applyFont="1" applyBorder="1"/>
    <xf numFmtId="164" fontId="10" fillId="0" borderId="15" xfId="1197" applyNumberFormat="1" applyFont="1" applyBorder="1" applyAlignment="1">
      <alignment horizontal="center"/>
    </xf>
    <xf numFmtId="164" fontId="10" fillId="0" borderId="15" xfId="1198" applyNumberFormat="1" applyFont="1" applyBorder="1"/>
    <xf numFmtId="164" fontId="10" fillId="0" borderId="15" xfId="1197" applyNumberFormat="1" applyFont="1" applyBorder="1"/>
    <xf numFmtId="0" fontId="10" fillId="0" borderId="30" xfId="1198" applyFont="1" applyBorder="1" applyAlignment="1">
      <alignment horizontal="center"/>
    </xf>
    <xf numFmtId="164" fontId="10" fillId="0" borderId="30" xfId="1197" applyNumberFormat="1" applyFont="1" applyFill="1" applyBorder="1"/>
    <xf numFmtId="171" fontId="10" fillId="0" borderId="30" xfId="1198" applyNumberFormat="1" applyFont="1" applyBorder="1" applyAlignment="1">
      <alignment horizontal="center"/>
    </xf>
    <xf numFmtId="164" fontId="10" fillId="0" borderId="32" xfId="1198" applyNumberFormat="1" applyFont="1" applyBorder="1"/>
    <xf numFmtId="164" fontId="10" fillId="0" borderId="30" xfId="1197" applyNumberFormat="1" applyFont="1" applyFill="1" applyBorder="1" applyAlignment="1">
      <alignment horizontal="center"/>
    </xf>
    <xf numFmtId="164" fontId="10" fillId="0" borderId="30" xfId="1198" applyNumberFormat="1" applyFont="1" applyBorder="1"/>
    <xf numFmtId="164" fontId="10" fillId="0" borderId="30" xfId="1197" applyNumberFormat="1" applyFont="1" applyBorder="1"/>
    <xf numFmtId="0" fontId="9" fillId="0" borderId="0" xfId="1198" applyFont="1"/>
    <xf numFmtId="211" fontId="9" fillId="0" borderId="34" xfId="1203" applyNumberFormat="1" applyFont="1" applyBorder="1" applyAlignment="1">
      <alignment horizontal="center"/>
    </xf>
    <xf numFmtId="164" fontId="9" fillId="0" borderId="34" xfId="1203" applyNumberFormat="1" applyFont="1" applyBorder="1"/>
    <xf numFmtId="0" fontId="9" fillId="0" borderId="34" xfId="1198" applyFont="1" applyBorder="1"/>
    <xf numFmtId="212" fontId="9" fillId="0" borderId="34" xfId="1197" applyNumberFormat="1" applyFont="1" applyBorder="1"/>
    <xf numFmtId="43" fontId="9" fillId="0" borderId="34" xfId="1197" applyFont="1" applyBorder="1"/>
    <xf numFmtId="213" fontId="9" fillId="0" borderId="34" xfId="1197" applyNumberFormat="1" applyFont="1" applyBorder="1"/>
    <xf numFmtId="164" fontId="9" fillId="0" borderId="34" xfId="1197" applyNumberFormat="1" applyFont="1" applyBorder="1"/>
    <xf numFmtId="9" fontId="198" fillId="0" borderId="0" xfId="1204" applyFont="1" applyBorder="1"/>
    <xf numFmtId="43" fontId="198" fillId="0" borderId="0" xfId="1197" applyFont="1" applyBorder="1"/>
    <xf numFmtId="164" fontId="9" fillId="0" borderId="0" xfId="1198" applyNumberFormat="1" applyFont="1" applyAlignment="1">
      <alignment horizontal="right"/>
    </xf>
    <xf numFmtId="164" fontId="9" fillId="0" borderId="0" xfId="1198" applyNumberFormat="1" applyFont="1"/>
    <xf numFmtId="9" fontId="10" fillId="0" borderId="0" xfId="1197" applyNumberFormat="1" applyFont="1" applyBorder="1" applyAlignment="1">
      <alignment horizontal="center"/>
    </xf>
    <xf numFmtId="43" fontId="10" fillId="0" borderId="0" xfId="1198" applyNumberFormat="1" applyFont="1"/>
    <xf numFmtId="0" fontId="32" fillId="0" borderId="0" xfId="1198" applyFont="1"/>
    <xf numFmtId="164" fontId="10" fillId="0" borderId="0" xfId="1197" applyNumberFormat="1" applyFont="1" applyFill="1" applyBorder="1"/>
    <xf numFmtId="43" fontId="32" fillId="0" borderId="0" xfId="1198" applyNumberFormat="1" applyFont="1" applyAlignment="1">
      <alignment horizontal="center"/>
    </xf>
    <xf numFmtId="0" fontId="32" fillId="0" borderId="0" xfId="1198" applyFont="1" applyAlignment="1">
      <alignment horizontal="center"/>
    </xf>
    <xf numFmtId="0" fontId="187" fillId="0" borderId="0" xfId="1198" applyFont="1" applyAlignment="1">
      <alignment horizontal="center"/>
    </xf>
    <xf numFmtId="211" fontId="9" fillId="0" borderId="0" xfId="1205" applyFont="1" applyAlignment="1">
      <alignment horizontal="left"/>
    </xf>
    <xf numFmtId="43" fontId="32" fillId="0" borderId="0" xfId="1197" applyFont="1" applyFill="1"/>
    <xf numFmtId="164" fontId="10" fillId="0" borderId="7" xfId="1197" applyNumberFormat="1" applyFont="1" applyFill="1" applyBorder="1"/>
    <xf numFmtId="0" fontId="200" fillId="0" borderId="0" xfId="1198" applyFont="1"/>
    <xf numFmtId="211" fontId="10" fillId="0" borderId="0" xfId="1205" applyFont="1" applyAlignment="1">
      <alignment horizontal="left"/>
    </xf>
    <xf numFmtId="164" fontId="10" fillId="0" borderId="0" xfId="1198" applyNumberFormat="1" applyFont="1"/>
    <xf numFmtId="43" fontId="10" fillId="0" borderId="0" xfId="1197" applyFont="1" applyFill="1"/>
    <xf numFmtId="0" fontId="10" fillId="0" borderId="0" xfId="1198" quotePrefix="1" applyFont="1" applyAlignment="1">
      <alignment vertical="top" wrapText="1"/>
    </xf>
    <xf numFmtId="0" fontId="10" fillId="0" borderId="0" xfId="1198" applyFont="1" applyAlignment="1">
      <alignment vertical="top" wrapText="1"/>
    </xf>
    <xf numFmtId="164" fontId="10" fillId="0" borderId="7" xfId="1198" applyNumberFormat="1" applyFont="1" applyBorder="1"/>
    <xf numFmtId="43" fontId="17" fillId="0" borderId="0" xfId="1197" applyFont="1"/>
    <xf numFmtId="164" fontId="17" fillId="0" borderId="8" xfId="1198" applyNumberFormat="1" applyFont="1" applyBorder="1"/>
    <xf numFmtId="164" fontId="187" fillId="0" borderId="0" xfId="1198" applyNumberFormat="1" applyFont="1"/>
    <xf numFmtId="0" fontId="17" fillId="0" borderId="0" xfId="1198" applyFont="1"/>
    <xf numFmtId="43" fontId="9" fillId="0" borderId="0" xfId="1197" applyFont="1"/>
    <xf numFmtId="164" fontId="187" fillId="0" borderId="0" xfId="1197" applyNumberFormat="1" applyFont="1" applyFill="1"/>
    <xf numFmtId="211" fontId="10" fillId="0" borderId="0" xfId="1205" quotePrefix="1" applyFont="1" applyAlignment="1">
      <alignment horizontal="left"/>
    </xf>
    <xf numFmtId="43" fontId="32" fillId="0" borderId="0" xfId="1198" applyNumberFormat="1" applyFont="1"/>
    <xf numFmtId="164" fontId="10" fillId="0" borderId="0" xfId="1197" applyNumberFormat="1" applyFont="1"/>
    <xf numFmtId="0" fontId="32" fillId="0" borderId="0" xfId="1198" applyFont="1" applyAlignment="1">
      <alignment horizontal="left"/>
    </xf>
    <xf numFmtId="43" fontId="32" fillId="0" borderId="0" xfId="1197" applyFont="1"/>
    <xf numFmtId="164" fontId="187" fillId="0" borderId="83" xfId="1198" applyNumberFormat="1" applyFont="1" applyBorder="1"/>
    <xf numFmtId="164" fontId="32" fillId="0" borderId="0" xfId="1198" applyNumberFormat="1" applyFont="1"/>
    <xf numFmtId="164" fontId="187" fillId="0" borderId="8" xfId="1198" applyNumberFormat="1" applyFont="1" applyBorder="1"/>
    <xf numFmtId="0" fontId="187" fillId="0" borderId="0" xfId="1198" applyFont="1"/>
    <xf numFmtId="164" fontId="201" fillId="0" borderId="8" xfId="1198" applyNumberFormat="1" applyFont="1" applyBorder="1"/>
    <xf numFmtId="171" fontId="10" fillId="0" borderId="0" xfId="1198" applyNumberFormat="1" applyFont="1" applyAlignment="1">
      <alignment vertical="top"/>
    </xf>
    <xf numFmtId="49" fontId="178" fillId="65" borderId="5" xfId="428" applyNumberFormat="1" applyFont="1" applyFill="1" applyBorder="1" applyAlignment="1">
      <alignment horizontal="center"/>
    </xf>
    <xf numFmtId="0" fontId="178" fillId="65" borderId="5" xfId="428" applyFont="1" applyFill="1" applyBorder="1" applyAlignment="1">
      <alignment wrapText="1"/>
    </xf>
    <xf numFmtId="0" fontId="184" fillId="65" borderId="5" xfId="428" applyFont="1" applyFill="1" applyBorder="1"/>
    <xf numFmtId="0" fontId="175" fillId="0" borderId="0" xfId="14" applyFont="1" applyAlignment="1">
      <alignment horizontal="center"/>
    </xf>
    <xf numFmtId="0" fontId="178" fillId="0" borderId="16" xfId="14" applyFont="1" applyBorder="1" applyAlignment="1">
      <alignment horizontal="center"/>
    </xf>
    <xf numFmtId="0" fontId="178" fillId="0" borderId="8" xfId="14" applyFont="1" applyBorder="1" applyAlignment="1">
      <alignment horizontal="center"/>
    </xf>
    <xf numFmtId="0" fontId="178" fillId="0" borderId="17" xfId="14" applyFont="1" applyBorder="1" applyAlignment="1">
      <alignment horizontal="center"/>
    </xf>
    <xf numFmtId="0" fontId="9" fillId="0" borderId="0" xfId="14" applyFont="1" applyAlignment="1">
      <alignment horizontal="center"/>
    </xf>
    <xf numFmtId="0" fontId="10" fillId="0" borderId="16" xfId="14" applyFont="1" applyBorder="1" applyAlignment="1">
      <alignment horizontal="center"/>
    </xf>
    <xf numFmtId="0" fontId="10" fillId="0" borderId="8" xfId="14" applyFont="1" applyBorder="1" applyAlignment="1">
      <alignment horizontal="center"/>
    </xf>
    <xf numFmtId="0" fontId="10" fillId="0" borderId="17" xfId="14" applyFont="1" applyBorder="1" applyAlignment="1">
      <alignment horizontal="center"/>
    </xf>
    <xf numFmtId="0" fontId="9" fillId="0" borderId="74" xfId="14" applyFont="1" applyBorder="1" applyAlignment="1">
      <alignment horizontal="center"/>
    </xf>
    <xf numFmtId="0" fontId="9" fillId="0" borderId="19" xfId="14" applyFont="1" applyBorder="1" applyAlignment="1">
      <alignment horizontal="center"/>
    </xf>
    <xf numFmtId="0" fontId="10" fillId="0" borderId="51" xfId="14" applyFont="1" applyBorder="1" applyAlignment="1">
      <alignment horizontal="center"/>
    </xf>
    <xf numFmtId="0" fontId="10" fillId="0" borderId="14" xfId="14" applyFont="1" applyBorder="1" applyAlignment="1">
      <alignment horizontal="center"/>
    </xf>
    <xf numFmtId="0" fontId="10" fillId="0" borderId="52" xfId="14" applyFont="1" applyBorder="1" applyAlignment="1">
      <alignment horizontal="center"/>
    </xf>
    <xf numFmtId="0" fontId="33" fillId="0" borderId="0" xfId="14" applyFont="1" applyAlignment="1">
      <alignment horizontal="center"/>
    </xf>
    <xf numFmtId="0" fontId="36" fillId="0" borderId="51" xfId="14" applyFont="1" applyBorder="1" applyAlignment="1">
      <alignment horizontal="center"/>
    </xf>
    <xf numFmtId="0" fontId="36" fillId="0" borderId="14" xfId="14" applyFont="1" applyBorder="1" applyAlignment="1">
      <alignment horizontal="center"/>
    </xf>
    <xf numFmtId="0" fontId="36" fillId="0" borderId="52" xfId="14" applyFont="1" applyBorder="1" applyAlignment="1">
      <alignment horizontal="center"/>
    </xf>
    <xf numFmtId="171" fontId="199" fillId="61" borderId="0" xfId="1199" applyFont="1" applyFill="1" applyBorder="1" applyAlignment="1">
      <alignment horizontal="center"/>
    </xf>
    <xf numFmtId="171" fontId="199" fillId="61" borderId="0" xfId="1199" applyFont="1" applyFill="1" applyAlignment="1">
      <alignment horizontal="center"/>
    </xf>
    <xf numFmtId="171" fontId="9" fillId="0" borderId="0" xfId="1202" applyFont="1" applyBorder="1" applyAlignment="1">
      <alignment horizontal="center" wrapText="1"/>
    </xf>
    <xf numFmtId="0" fontId="9" fillId="0" borderId="33" xfId="1198" applyFont="1" applyBorder="1" applyAlignment="1">
      <alignment horizontal="center" vertical="center" wrapText="1"/>
    </xf>
    <xf numFmtId="171" fontId="9" fillId="0" borderId="77" xfId="1202" applyFont="1" applyBorder="1" applyAlignment="1">
      <alignment horizontal="center" wrapText="1"/>
    </xf>
    <xf numFmtId="171" fontId="9" fillId="0" borderId="78" xfId="1202" applyFont="1" applyBorder="1" applyAlignment="1">
      <alignment horizontal="center" wrapText="1"/>
    </xf>
    <xf numFmtId="171" fontId="9" fillId="0" borderId="79" xfId="1202" applyFont="1" applyBorder="1" applyAlignment="1">
      <alignment horizontal="center" wrapText="1"/>
    </xf>
  </cellXfs>
  <cellStyles count="1209">
    <cellStyle name="??" xfId="458" xr:uid="{EFDECB5D-571B-4EF5-A59D-022EA159A5BF}"/>
    <cellStyle name="?? - Style1" xfId="459" xr:uid="{469BDB62-033E-49E7-B577-3051C2FDEA3C}"/>
    <cellStyle name="?? [0] - Style2" xfId="460" xr:uid="{76B58A7E-97C4-47B8-8168-C573CF3CF76C}"/>
    <cellStyle name="?? [0]_PERSONAL" xfId="461" xr:uid="{7C46F80B-B857-4EB7-8F87-4B44A6D583AC}"/>
    <cellStyle name="?????? - Style3" xfId="462" xr:uid="{C4D465F5-ADB3-4069-A46E-F7E783E68A7E}"/>
    <cellStyle name="?????? - Style4" xfId="463" xr:uid="{685C5005-A081-4E2A-A733-CACFD35F0CA6}"/>
    <cellStyle name="??????????????????? [0]_PERSONAL" xfId="464" xr:uid="{FAE1CE78-D876-4A21-B128-901470F2A27B}"/>
    <cellStyle name="???????????????????_PERSONAL" xfId="465" xr:uid="{51ED4461-FFBD-4A3A-8A09-F4E6357C2DC9}"/>
    <cellStyle name="????_P - Style5" xfId="466" xr:uid="{724741C9-6538-4387-BCFC-690F52371C47}"/>
    <cellStyle name="??_PER - Style6" xfId="467" xr:uid="{7B46FAEC-3A84-4DA6-AB6B-E54A7E840005}"/>
    <cellStyle name="_Expense" xfId="468" xr:uid="{DE694A88-5C51-43AF-95A3-3F888F37F899}"/>
    <cellStyle name="0,0_x000d__x000a_NA_x000d__x000a_" xfId="469" xr:uid="{6F99C4D5-098E-4D5F-B870-8FC04FF266BE}"/>
    <cellStyle name="20% - Accent1 10" xfId="1148" xr:uid="{8A7E2710-6838-4237-9911-60E1ED04B3B4}"/>
    <cellStyle name="20% - Accent1 11" xfId="89" xr:uid="{397F8CD0-13B1-4575-B6AB-25A7B1491293}"/>
    <cellStyle name="20% - Accent1 2" xfId="165" xr:uid="{E642E79D-6C18-4479-BF95-46046115716B}"/>
    <cellStyle name="20% - Accent1 2 2" xfId="166" xr:uid="{5597EC2C-A20B-456F-B5B0-B26FE68DAD0D}"/>
    <cellStyle name="20% - Accent1 2 3" xfId="439" xr:uid="{900AA824-C2AC-4D3B-BAC7-5929152E8683}"/>
    <cellStyle name="20% - Accent1 2 4" xfId="470" xr:uid="{359A48D5-5F79-4028-9E94-2003499DA6E5}"/>
    <cellStyle name="20% - Accent1 2 5" xfId="1172" xr:uid="{D43C0492-9A3F-4E9E-87C7-E798667E8AFF}"/>
    <cellStyle name="20% - Accent1 3" xfId="167" xr:uid="{B057CCFB-6D40-4334-9852-5FBF3C54F4EC}"/>
    <cellStyle name="20% - Accent1 3 2" xfId="471" xr:uid="{56F507DD-8E4C-42B4-A723-6FA251C4A70B}"/>
    <cellStyle name="20% - Accent1 4" xfId="168" xr:uid="{C52D5795-EA95-40B7-9516-4B3A1520B8C7}"/>
    <cellStyle name="20% - Accent1 4 2" xfId="472" xr:uid="{1F39FA94-B22B-4D17-94EB-6CED2C93D475}"/>
    <cellStyle name="20% - Accent1 5" xfId="169" xr:uid="{D3A0871F-E691-4FB2-BAE1-70E17307AFE7}"/>
    <cellStyle name="20% - Accent1 5 2" xfId="473" xr:uid="{D6E5C4FF-4FC2-4F22-A7EC-262A57EA92F5}"/>
    <cellStyle name="20% - Accent1 6" xfId="170" xr:uid="{240315F1-EF58-41DB-88DC-6C1E27F735C0}"/>
    <cellStyle name="20% - Accent1 6 2" xfId="474" xr:uid="{1227D0AF-CEFE-4F38-903F-BF6C85240492}"/>
    <cellStyle name="20% - Accent1 7" xfId="171" xr:uid="{D85EB4DC-8A06-41E6-8ED2-5158A77CF771}"/>
    <cellStyle name="20% - Accent1 7 2" xfId="475" xr:uid="{407CE046-8710-4C20-AFEC-F66F3A19AD97}"/>
    <cellStyle name="20% - Accent1 8" xfId="476" xr:uid="{58C5D881-3180-4B74-8E0E-7F7B0D6F42F1}"/>
    <cellStyle name="20% - Accent1 9" xfId="477" xr:uid="{B0F108A3-9ECB-4C48-82EE-97DFE2FED52D}"/>
    <cellStyle name="20% - Accent2 10" xfId="1152" xr:uid="{904A6DF7-C6E3-44E2-B469-0CADD88B158E}"/>
    <cellStyle name="20% - Accent2 11" xfId="93" xr:uid="{2C1430A7-0459-4C98-AB63-03846868C598}"/>
    <cellStyle name="20% - Accent2 2" xfId="172" xr:uid="{CE0F0126-91E0-40EE-9860-27C694B68723}"/>
    <cellStyle name="20% - Accent2 2 2" xfId="173" xr:uid="{B4AD236B-06C9-4B10-A97D-8368584CD351}"/>
    <cellStyle name="20% - Accent2 2 3" xfId="440" xr:uid="{33667E91-DEC4-4460-8237-C830906E6823}"/>
    <cellStyle name="20% - Accent2 2 4" xfId="478" xr:uid="{402843DB-03DD-424F-A0C1-FB8BBF2FAB97}"/>
    <cellStyle name="20% - Accent2 2 5" xfId="1174" xr:uid="{5BE652C0-F1E8-436E-823B-E69091BA2689}"/>
    <cellStyle name="20% - Accent2 3" xfId="174" xr:uid="{190C2B89-41A7-4C4E-A0A8-F727CF0746B7}"/>
    <cellStyle name="20% - Accent2 3 2" xfId="479" xr:uid="{A5B4D5AE-D5AA-468F-B2E2-7BA42E053633}"/>
    <cellStyle name="20% - Accent2 4" xfId="175" xr:uid="{8245F3E0-CBDB-4006-9141-6CE6A8DC97C0}"/>
    <cellStyle name="20% - Accent2 4 2" xfId="480" xr:uid="{80744827-80A0-48E6-B247-3BBEFF863663}"/>
    <cellStyle name="20% - Accent2 5" xfId="176" xr:uid="{0587DB62-63CD-4B90-A389-8EE0606BF713}"/>
    <cellStyle name="20% - Accent2 5 2" xfId="481" xr:uid="{B6C54D52-BEA2-455F-9E42-619702BF242E}"/>
    <cellStyle name="20% - Accent2 6" xfId="177" xr:uid="{30116B74-C10F-4DB8-85FA-554F97F7A5E6}"/>
    <cellStyle name="20% - Accent2 6 2" xfId="482" xr:uid="{647F741E-00F8-46B8-83DF-4002AAF12F99}"/>
    <cellStyle name="20% - Accent2 7" xfId="178" xr:uid="{40A092F3-617F-4F00-92DB-799CE4D4DD1B}"/>
    <cellStyle name="20% - Accent2 7 2" xfId="483" xr:uid="{2033B1AB-C079-45DC-B952-590F05A42189}"/>
    <cellStyle name="20% - Accent2 8" xfId="484" xr:uid="{CC6FCE1C-0F80-4217-83FA-3B93F2FE8CC6}"/>
    <cellStyle name="20% - Accent2 9" xfId="485" xr:uid="{21CCCEC1-40DE-4DF5-B531-94FE6FB8059D}"/>
    <cellStyle name="20% - Accent3 10" xfId="1156" xr:uid="{B215A5FF-6538-4543-88D0-0651A8BD1F5C}"/>
    <cellStyle name="20% - Accent3 11" xfId="97" xr:uid="{31FEAAAA-B87A-42CE-986A-51BB6AF697E7}"/>
    <cellStyle name="20% - Accent3 2" xfId="179" xr:uid="{88BB7E8B-477B-45C2-B5F7-38D73908668F}"/>
    <cellStyle name="20% - Accent3 2 2" xfId="180" xr:uid="{D2088EA8-CD8E-42CE-98F3-5A004413560F}"/>
    <cellStyle name="20% - Accent3 2 3" xfId="441" xr:uid="{1F4B4965-24DC-49F0-8A8F-ADB811D705AD}"/>
    <cellStyle name="20% - Accent3 2 4" xfId="486" xr:uid="{C6159F84-0F7E-42A6-9117-9FCA6F6A6696}"/>
    <cellStyle name="20% - Accent3 2 5" xfId="1176" xr:uid="{AAED6525-87F9-4EAA-B5F1-18A61329A24B}"/>
    <cellStyle name="20% - Accent3 3" xfId="181" xr:uid="{9581E043-3580-4987-893B-41ADDB49F894}"/>
    <cellStyle name="20% - Accent3 3 2" xfId="487" xr:uid="{3C5C8052-5159-49C2-A9F8-0C05386AF31B}"/>
    <cellStyle name="20% - Accent3 4" xfId="182" xr:uid="{2B10E63D-23FC-4D70-AE96-60E84250E523}"/>
    <cellStyle name="20% - Accent3 4 2" xfId="488" xr:uid="{E8A5D2FB-382D-49B2-97D2-1A2B3E0C8C75}"/>
    <cellStyle name="20% - Accent3 5" xfId="183" xr:uid="{3FD53372-FE74-40B0-A1EF-C2342E1AA0AA}"/>
    <cellStyle name="20% - Accent3 5 2" xfId="489" xr:uid="{5355D9BE-75C0-47C3-957D-F4A9949EA4FD}"/>
    <cellStyle name="20% - Accent3 6" xfId="184" xr:uid="{FDD36C99-2331-4844-8635-D3A05CAB8177}"/>
    <cellStyle name="20% - Accent3 6 2" xfId="490" xr:uid="{2AD7C3AD-13E9-441B-A56D-0B04BF14310D}"/>
    <cellStyle name="20% - Accent3 7" xfId="185" xr:uid="{2B48114B-B3AD-48AA-B205-BBFA8EB4BDD9}"/>
    <cellStyle name="20% - Accent3 7 2" xfId="491" xr:uid="{3B91BED1-A90F-4699-A776-C2530FB5F0C0}"/>
    <cellStyle name="20% - Accent3 8" xfId="492" xr:uid="{91C3163D-2EE5-4B88-BE5F-78A53A470849}"/>
    <cellStyle name="20% - Accent3 9" xfId="493" xr:uid="{24B67D81-5D59-4E2C-A703-2694ADA41646}"/>
    <cellStyle name="20% - Accent4 10" xfId="1160" xr:uid="{F13A3555-8B77-4719-AC10-6A93824558F7}"/>
    <cellStyle name="20% - Accent4 11" xfId="101" xr:uid="{9B394DD1-E695-4E79-BD8A-23BC9DB06419}"/>
    <cellStyle name="20% - Accent4 2" xfId="186" xr:uid="{6D6D4561-E9E3-4281-BBEB-FB17846BCCA9}"/>
    <cellStyle name="20% - Accent4 2 2" xfId="187" xr:uid="{09C32098-202D-460F-BB57-F57AC67178C7}"/>
    <cellStyle name="20% - Accent4 2 3" xfId="442" xr:uid="{5A2A8FE8-5558-46CD-8AE8-B6F56EE3C859}"/>
    <cellStyle name="20% - Accent4 2 4" xfId="494" xr:uid="{20C3ED16-92B4-4596-BC3F-BF459B3DD5F7}"/>
    <cellStyle name="20% - Accent4 2 5" xfId="1178" xr:uid="{1F4A81C8-6333-4EE4-9A45-8009816EB092}"/>
    <cellStyle name="20% - Accent4 3" xfId="188" xr:uid="{AD4AF755-2514-448C-AAC5-F80591D204FA}"/>
    <cellStyle name="20% - Accent4 3 2" xfId="495" xr:uid="{23236419-9A2E-4E8E-B151-E0F88FC723EF}"/>
    <cellStyle name="20% - Accent4 4" xfId="189" xr:uid="{F182E8BD-D505-44BB-87E7-9C795C6125C5}"/>
    <cellStyle name="20% - Accent4 4 2" xfId="496" xr:uid="{3428F561-3466-4CB7-BB27-548089FD0642}"/>
    <cellStyle name="20% - Accent4 5" xfId="190" xr:uid="{A8E0DD58-4797-48ED-9E8E-1F77A3F66E9B}"/>
    <cellStyle name="20% - Accent4 5 2" xfId="497" xr:uid="{80DE3C17-91F4-4F28-AA61-ADA56DF9FFE0}"/>
    <cellStyle name="20% - Accent4 6" xfId="191" xr:uid="{13435FD2-5239-461D-B0A1-95C5D2A2B95F}"/>
    <cellStyle name="20% - Accent4 6 2" xfId="498" xr:uid="{9ACB9F24-1CBC-4AA0-B44C-F601614F76C4}"/>
    <cellStyle name="20% - Accent4 7" xfId="192" xr:uid="{7FFC60D9-2AB5-437B-8554-906A60738FC5}"/>
    <cellStyle name="20% - Accent4 7 2" xfId="499" xr:uid="{0FDEC03D-9A0C-4EF8-BB8A-0DC1E3A63A58}"/>
    <cellStyle name="20% - Accent4 8" xfId="500" xr:uid="{C16CD032-9F60-4286-B93D-B7B9FB498DC3}"/>
    <cellStyle name="20% - Accent4 9" xfId="501" xr:uid="{13FEAE08-CE98-419B-A146-982107CDC5D9}"/>
    <cellStyle name="20% - Accent5 10" xfId="1164" xr:uid="{0227731F-A19B-4456-9467-D81C8D9FFD9C}"/>
    <cellStyle name="20% - Accent5 11" xfId="105" xr:uid="{2E36DA8A-BF03-4C69-9A36-DDD0F15DDC75}"/>
    <cellStyle name="20% - Accent5 2" xfId="193" xr:uid="{BD0657A1-43F2-4185-B647-A993B89F0DC1}"/>
    <cellStyle name="20% - Accent5 2 2" xfId="194" xr:uid="{D6741D03-3499-418A-AE2B-7164C12BE39A}"/>
    <cellStyle name="20% - Accent5 2 3" xfId="443" xr:uid="{6D96C330-6442-4F9D-B043-D6B7A21D194A}"/>
    <cellStyle name="20% - Accent5 2 4" xfId="502" xr:uid="{FD05DBF3-2624-489E-82AB-652676875AF8}"/>
    <cellStyle name="20% - Accent5 2 5" xfId="1180" xr:uid="{0E784AED-E609-47AD-B42F-73D44A51DDB5}"/>
    <cellStyle name="20% - Accent5 3" xfId="195" xr:uid="{F342A9BB-D1EF-4969-B3F6-C0864CE4E5C2}"/>
    <cellStyle name="20% - Accent5 3 2" xfId="503" xr:uid="{4DCE7575-E087-46F0-B29D-69AF0CCBC2BD}"/>
    <cellStyle name="20% - Accent5 4" xfId="196" xr:uid="{C5D024CE-3CAB-4BDF-9D61-B24655D7273E}"/>
    <cellStyle name="20% - Accent5 4 2" xfId="504" xr:uid="{2C1278BA-3198-4B8A-8F0D-0F10AAC9CB3F}"/>
    <cellStyle name="20% - Accent5 5" xfId="197" xr:uid="{50780506-26A2-496D-891B-3710485FCBFD}"/>
    <cellStyle name="20% - Accent5 5 2" xfId="505" xr:uid="{4C4F4F40-0805-4911-ACEC-B39150DF1A81}"/>
    <cellStyle name="20% - Accent5 6" xfId="198" xr:uid="{6497CA32-CE90-4B87-8B99-4F873DCA698D}"/>
    <cellStyle name="20% - Accent5 6 2" xfId="506" xr:uid="{069A1992-B4DA-4212-A877-D8733E0F1FA1}"/>
    <cellStyle name="20% - Accent5 7" xfId="199" xr:uid="{FC36C69D-D2A7-485D-A27F-F962E90DB217}"/>
    <cellStyle name="20% - Accent5 7 2" xfId="507" xr:uid="{A9D8F31F-FB63-4675-9AB1-2EE261B6D890}"/>
    <cellStyle name="20% - Accent5 8" xfId="508" xr:uid="{A94E9E1C-F7EC-4B1B-8A5E-C9300E23A516}"/>
    <cellStyle name="20% - Accent5 9" xfId="509" xr:uid="{35C02438-DDF0-4F8A-80F0-704C240454F3}"/>
    <cellStyle name="20% - Accent6 10" xfId="1168" xr:uid="{1A8FA9CC-D0B8-4318-BC60-C2A4A97CD375}"/>
    <cellStyle name="20% - Accent6 11" xfId="109" xr:uid="{3A8848B1-F7C9-4180-BE1D-621F718F3126}"/>
    <cellStyle name="20% - Accent6 2" xfId="200" xr:uid="{C218A443-2B55-4D2F-B95B-FC346219E7B9}"/>
    <cellStyle name="20% - Accent6 2 2" xfId="201" xr:uid="{127D0309-67D4-4B8B-A986-3ED61DA36F94}"/>
    <cellStyle name="20% - Accent6 2 3" xfId="444" xr:uid="{C7F13A23-F58F-4D7D-AA70-4BF4E20B34DE}"/>
    <cellStyle name="20% - Accent6 2 4" xfId="510" xr:uid="{17502B3A-A26E-4DFD-98C4-18A6BCF17589}"/>
    <cellStyle name="20% - Accent6 2 5" xfId="1182" xr:uid="{A73294EE-D2A5-40ED-A085-6576A54DA47C}"/>
    <cellStyle name="20% - Accent6 3" xfId="202" xr:uid="{19B652ED-1DAB-4548-998B-C12E53439800}"/>
    <cellStyle name="20% - Accent6 3 2" xfId="511" xr:uid="{C3F3033D-1634-4116-A855-0B1560927853}"/>
    <cellStyle name="20% - Accent6 4" xfId="203" xr:uid="{0AE84456-4CAA-4075-8928-D9F47D26D6AD}"/>
    <cellStyle name="20% - Accent6 4 2" xfId="512" xr:uid="{474AEC79-3B32-43BE-8D22-8230566C94F2}"/>
    <cellStyle name="20% - Accent6 5" xfId="204" xr:uid="{F45A90AB-5D73-4371-AA37-206ABC8B9FF9}"/>
    <cellStyle name="20% - Accent6 5 2" xfId="513" xr:uid="{7E1FE495-DF29-469E-B35C-247B462681CA}"/>
    <cellStyle name="20% - Accent6 6" xfId="205" xr:uid="{4D9FC6EE-C1A5-4FFC-AF97-F1C91DC8C116}"/>
    <cellStyle name="20% - Accent6 6 2" xfId="514" xr:uid="{6F5CD4BC-E4C4-4A91-BA6D-F42CEE2E1F86}"/>
    <cellStyle name="20% - Accent6 7" xfId="206" xr:uid="{58C0890E-3DEB-4FF6-9715-C67010C038BD}"/>
    <cellStyle name="20% - Accent6 7 2" xfId="515" xr:uid="{F180B4F0-B608-4A2A-BDE9-AE03202CA6BB}"/>
    <cellStyle name="20% - Accent6 8" xfId="516" xr:uid="{9127A8B7-8380-491A-BD34-2ECA5E745693}"/>
    <cellStyle name="20% - Accent6 9" xfId="517" xr:uid="{9ED7E15C-0AD9-43EC-A6EB-629A459EF75A}"/>
    <cellStyle name="40% - Accent1 10" xfId="1149" xr:uid="{451B2840-B4BC-42D7-952E-784FFC377E28}"/>
    <cellStyle name="40% - Accent1 11" xfId="90" xr:uid="{0C4A4737-22DD-43A2-87D9-39F27AE040AA}"/>
    <cellStyle name="40% - Accent1 2" xfId="207" xr:uid="{7679F5F4-B52C-4454-BDCE-47D1F546B154}"/>
    <cellStyle name="40% - Accent1 2 2" xfId="208" xr:uid="{A9C1EE51-F3B0-485D-B27E-B5C076E0A650}"/>
    <cellStyle name="40% - Accent1 2 3" xfId="445" xr:uid="{29EAADB8-7A06-4504-A0A4-2C5E31E05EAB}"/>
    <cellStyle name="40% - Accent1 2 4" xfId="518" xr:uid="{DF5AD540-FF83-414D-8E16-76B95F58FD78}"/>
    <cellStyle name="40% - Accent1 2 5" xfId="1173" xr:uid="{4891BB4B-AF0A-495F-92A3-2299667278FA}"/>
    <cellStyle name="40% - Accent1 3" xfId="209" xr:uid="{AD8876F3-8556-49F5-A1BF-1FA460CAE861}"/>
    <cellStyle name="40% - Accent1 3 2" xfId="519" xr:uid="{B0A42AC1-AC89-40F8-9548-FDAFB1DC7C09}"/>
    <cellStyle name="40% - Accent1 4" xfId="210" xr:uid="{5B7CE943-5AFD-494F-9011-60CCEC17461E}"/>
    <cellStyle name="40% - Accent1 4 2" xfId="520" xr:uid="{DB00A2C8-570A-4D51-99A7-1BF9BD09B59D}"/>
    <cellStyle name="40% - Accent1 5" xfId="211" xr:uid="{A2F56991-EE50-4333-9677-A183733F5A70}"/>
    <cellStyle name="40% - Accent1 5 2" xfId="521" xr:uid="{9A35E639-BB66-4E61-A67E-7367C258110D}"/>
    <cellStyle name="40% - Accent1 6" xfId="212" xr:uid="{4A2C478B-37B1-4973-A79D-107703DEDA0E}"/>
    <cellStyle name="40% - Accent1 6 2" xfId="522" xr:uid="{209D6124-00A0-4FE2-9BEC-A6E9D10F6912}"/>
    <cellStyle name="40% - Accent1 7" xfId="213" xr:uid="{752A0687-A0C3-4C3E-862D-BAA97453DFA9}"/>
    <cellStyle name="40% - Accent1 7 2" xfId="523" xr:uid="{7750A24D-1F00-4FB3-B624-ACA23D645C6A}"/>
    <cellStyle name="40% - Accent1 8" xfId="524" xr:uid="{2DD449DC-C98E-49DA-BA80-B8C9382CF2D2}"/>
    <cellStyle name="40% - Accent1 9" xfId="525" xr:uid="{02F5F973-B5C5-4949-B056-BEDB16EFCFE4}"/>
    <cellStyle name="40% - Accent2 10" xfId="1153" xr:uid="{F5F4D33A-A720-460C-B675-9F75161500BF}"/>
    <cellStyle name="40% - Accent2 11" xfId="94" xr:uid="{8075BFBD-A4E7-4507-9FFB-B0CC114DA3AE}"/>
    <cellStyle name="40% - Accent2 2" xfId="214" xr:uid="{BCFE197C-7F29-4E8F-B64C-A0387CF86F55}"/>
    <cellStyle name="40% - Accent2 2 2" xfId="215" xr:uid="{96622141-B9C7-4CD2-85C2-0DDEF6166B43}"/>
    <cellStyle name="40% - Accent2 2 3" xfId="446" xr:uid="{BC3ED47E-E350-4D70-8E16-63A4917B8741}"/>
    <cellStyle name="40% - Accent2 2 4" xfId="526" xr:uid="{31C5E4B1-AE86-4850-A174-A165F78615C8}"/>
    <cellStyle name="40% - Accent2 2 5" xfId="1175" xr:uid="{1A5AB7F8-3380-4635-8D25-DCA457CC7E6E}"/>
    <cellStyle name="40% - Accent2 3" xfId="216" xr:uid="{3181E84B-BE1E-4D76-96DF-357872D498D7}"/>
    <cellStyle name="40% - Accent2 3 2" xfId="527" xr:uid="{AA0E5331-D5B4-4E1C-A1F5-F08018CC80DE}"/>
    <cellStyle name="40% - Accent2 4" xfId="217" xr:uid="{9E8A973A-DF93-4735-B365-3E286F69993E}"/>
    <cellStyle name="40% - Accent2 4 2" xfId="528" xr:uid="{D379AFFC-DC8B-4036-A77D-04B10F0E9369}"/>
    <cellStyle name="40% - Accent2 5" xfId="218" xr:uid="{9D34F8A3-3F1D-4466-BBDE-D53C37D59C1D}"/>
    <cellStyle name="40% - Accent2 5 2" xfId="529" xr:uid="{EFEC2789-AB96-4393-9E3C-52410B46274F}"/>
    <cellStyle name="40% - Accent2 6" xfId="219" xr:uid="{82D0D37E-EEE6-4FC8-9C5F-47145CC64B9E}"/>
    <cellStyle name="40% - Accent2 6 2" xfId="530" xr:uid="{BA515BE9-4A9B-4DF5-8434-E74988434707}"/>
    <cellStyle name="40% - Accent2 7" xfId="220" xr:uid="{A6EAAF5B-003F-44F5-B695-6F006627CF33}"/>
    <cellStyle name="40% - Accent2 7 2" xfId="531" xr:uid="{620BFE6E-1583-4E6E-A85F-4E35E42799D5}"/>
    <cellStyle name="40% - Accent2 8" xfId="532" xr:uid="{7C55D8C8-4887-4BCA-8C1B-3718E7926DC5}"/>
    <cellStyle name="40% - Accent2 9" xfId="533" xr:uid="{A391A72E-673B-4B3D-94AB-FB64ABA5A425}"/>
    <cellStyle name="40% - Accent3 10" xfId="1157" xr:uid="{D894F178-5458-4F1B-9757-3BC4ECF89563}"/>
    <cellStyle name="40% - Accent3 11" xfId="98" xr:uid="{DF8E73D3-4E04-425F-AFA5-AE140072AD11}"/>
    <cellStyle name="40% - Accent3 2" xfId="221" xr:uid="{4AA68AA8-39E2-4B9A-AB9B-54D9162A38C9}"/>
    <cellStyle name="40% - Accent3 2 2" xfId="222" xr:uid="{24F97228-FA6A-457D-A1C3-A65B18C73394}"/>
    <cellStyle name="40% - Accent3 2 3" xfId="447" xr:uid="{D4A26A8A-F80C-4AEF-8B02-162F40D8E58E}"/>
    <cellStyle name="40% - Accent3 2 4" xfId="534" xr:uid="{BBA2AD3F-DD60-47B1-B615-ED339938576C}"/>
    <cellStyle name="40% - Accent3 2 5" xfId="1177" xr:uid="{EB904615-7691-4C75-8E76-27036E95505E}"/>
    <cellStyle name="40% - Accent3 3" xfId="223" xr:uid="{7D916B46-A9A7-4845-AA08-82F988B76818}"/>
    <cellStyle name="40% - Accent3 3 2" xfId="535" xr:uid="{39481DCD-19E9-48B0-8579-9DAE44B99BCC}"/>
    <cellStyle name="40% - Accent3 4" xfId="224" xr:uid="{92BFB041-D243-45D8-9348-9A48A93E8DFB}"/>
    <cellStyle name="40% - Accent3 4 2" xfId="536" xr:uid="{B84DF8C6-72DB-43F3-A1A8-49550961BEE1}"/>
    <cellStyle name="40% - Accent3 5" xfId="225" xr:uid="{ADAACC17-82AA-4CDD-BA94-80945E341DB0}"/>
    <cellStyle name="40% - Accent3 5 2" xfId="537" xr:uid="{9C6F235A-6172-411B-90AD-73539B0333A4}"/>
    <cellStyle name="40% - Accent3 6" xfId="226" xr:uid="{17F22A77-7132-4EE9-AE59-E06784940CB4}"/>
    <cellStyle name="40% - Accent3 6 2" xfId="538" xr:uid="{0CD6557A-57DD-42AA-A867-24CCD78B022B}"/>
    <cellStyle name="40% - Accent3 7" xfId="227" xr:uid="{154F425D-14EE-47FB-9922-EA645F29E001}"/>
    <cellStyle name="40% - Accent3 7 2" xfId="539" xr:uid="{0C4C027B-B10C-44E5-A2F4-C9ED1CD10CE0}"/>
    <cellStyle name="40% - Accent3 8" xfId="540" xr:uid="{C84E0904-15CE-4ACC-892F-6FA7E8091E85}"/>
    <cellStyle name="40% - Accent3 9" xfId="541" xr:uid="{0C06E97B-D15A-4706-A163-5696E63E58E3}"/>
    <cellStyle name="40% - Accent4 10" xfId="1161" xr:uid="{09B9E081-C7C3-4307-82A7-1E7B10B06476}"/>
    <cellStyle name="40% - Accent4 11" xfId="102" xr:uid="{C668BE8A-6B10-4895-A154-756180246D36}"/>
    <cellStyle name="40% - Accent4 2" xfId="228" xr:uid="{5DE4951B-7163-4731-9D7F-A923A35097F1}"/>
    <cellStyle name="40% - Accent4 2 2" xfId="229" xr:uid="{0C52DEA6-E498-423A-95F2-3C3F1EC98355}"/>
    <cellStyle name="40% - Accent4 2 3" xfId="448" xr:uid="{623B33D9-F601-4C37-9EE6-9E41AE0AC830}"/>
    <cellStyle name="40% - Accent4 2 4" xfId="542" xr:uid="{4F74CFBD-7D22-444D-A936-14D74968CEB6}"/>
    <cellStyle name="40% - Accent4 2 5" xfId="1179" xr:uid="{4C831E0E-49C8-4ED6-9E20-6D49B92D0359}"/>
    <cellStyle name="40% - Accent4 3" xfId="230" xr:uid="{5632D0F7-0D50-4C78-B285-7EFF3F11E36B}"/>
    <cellStyle name="40% - Accent4 3 2" xfId="543" xr:uid="{86335C6F-2941-401B-8E19-5CE9DCEA8394}"/>
    <cellStyle name="40% - Accent4 4" xfId="231" xr:uid="{6AE7F76C-E490-49EA-9A5F-9B7DDE79D1D6}"/>
    <cellStyle name="40% - Accent4 4 2" xfId="544" xr:uid="{62C7798D-10B7-446B-91E2-04F6F1574A1A}"/>
    <cellStyle name="40% - Accent4 5" xfId="232" xr:uid="{4EAE6118-5285-40CE-87B5-5C3795F9F6BE}"/>
    <cellStyle name="40% - Accent4 5 2" xfId="545" xr:uid="{9772C8B3-3D06-479C-8DD0-C52438502788}"/>
    <cellStyle name="40% - Accent4 6" xfId="233" xr:uid="{E7CE5907-F14B-44EE-8CCF-83615CBA4FDE}"/>
    <cellStyle name="40% - Accent4 6 2" xfId="546" xr:uid="{AB38B33D-62A6-4C08-A596-CD7509C4B163}"/>
    <cellStyle name="40% - Accent4 7" xfId="234" xr:uid="{25874A0A-3FD3-4A5E-AF03-3D4F5B5CAECD}"/>
    <cellStyle name="40% - Accent4 7 2" xfId="547" xr:uid="{FC335989-16CA-471C-AF1C-C8B5821E84EC}"/>
    <cellStyle name="40% - Accent4 8" xfId="548" xr:uid="{CB79D3A9-504B-44EF-A28B-C342DAFCFFFD}"/>
    <cellStyle name="40% - Accent4 9" xfId="549" xr:uid="{C56FAA23-DA90-4F67-804B-3E6F793373E9}"/>
    <cellStyle name="40% - Accent5 10" xfId="1165" xr:uid="{3059989B-EFCE-4411-BA6E-3A9C43947CBD}"/>
    <cellStyle name="40% - Accent5 11" xfId="106" xr:uid="{D0D06EAD-F6AB-4F1E-9EF1-BDC94C44BF4A}"/>
    <cellStyle name="40% - Accent5 2" xfId="235" xr:uid="{CED827E2-E1ED-40BB-82AB-04E22A79CF79}"/>
    <cellStyle name="40% - Accent5 2 2" xfId="236" xr:uid="{FDAE9B44-BD02-4694-A73D-7FE2B468A129}"/>
    <cellStyle name="40% - Accent5 2 3" xfId="449" xr:uid="{EE23689E-9A33-43B5-8CF0-48B879862CFF}"/>
    <cellStyle name="40% - Accent5 2 4" xfId="550" xr:uid="{79C6A9D6-3D84-49EF-B1A0-2D7D37076419}"/>
    <cellStyle name="40% - Accent5 2 5" xfId="1181" xr:uid="{01316E6D-AC25-4E19-B64B-82E54F7CD8EA}"/>
    <cellStyle name="40% - Accent5 3" xfId="237" xr:uid="{7EA1D680-5C8E-4F94-867C-8B42B4040E6D}"/>
    <cellStyle name="40% - Accent5 3 2" xfId="551" xr:uid="{C86FFA93-2B2C-43BB-96B7-FC858FE0301A}"/>
    <cellStyle name="40% - Accent5 4" xfId="238" xr:uid="{8C5D666E-5824-4B4F-AD79-00AF6CB82340}"/>
    <cellStyle name="40% - Accent5 4 2" xfId="552" xr:uid="{F2C0F81F-EF27-4064-94E7-F1E029E9135E}"/>
    <cellStyle name="40% - Accent5 5" xfId="239" xr:uid="{D0AC1070-E6AB-4974-BE96-19EF41C2A9C6}"/>
    <cellStyle name="40% - Accent5 5 2" xfId="553" xr:uid="{531C9456-6643-4806-9DAE-D888158704E2}"/>
    <cellStyle name="40% - Accent5 6" xfId="240" xr:uid="{F8ACFEA9-1C99-4B2D-8802-9E93D7E6FAD1}"/>
    <cellStyle name="40% - Accent5 6 2" xfId="554" xr:uid="{B1F5D1E7-038A-4B43-A085-33260C83B956}"/>
    <cellStyle name="40% - Accent5 7" xfId="241" xr:uid="{9F448B7A-2316-429E-8424-A00DF4EE2378}"/>
    <cellStyle name="40% - Accent5 7 2" xfId="555" xr:uid="{EA0C29F1-9827-4727-8ED7-9EB109B6E8F5}"/>
    <cellStyle name="40% - Accent5 8" xfId="556" xr:uid="{A5A7C6B8-4835-488C-919D-B9B0BE2C0CDE}"/>
    <cellStyle name="40% - Accent5 9" xfId="557" xr:uid="{1064266F-5A88-4F5E-AF63-E82445093F19}"/>
    <cellStyle name="40% - Accent6 10" xfId="1169" xr:uid="{9B39E801-6BFF-4112-B4F7-ED5606ACA6CE}"/>
    <cellStyle name="40% - Accent6 11" xfId="110" xr:uid="{4273C004-AEEB-49B6-8AF8-8EE895432B07}"/>
    <cellStyle name="40% - Accent6 2" xfId="242" xr:uid="{FC8AA25D-96D6-445B-916D-88F5AD7A9B9D}"/>
    <cellStyle name="40% - Accent6 2 2" xfId="243" xr:uid="{3F404122-323D-4E4A-A250-598477FDC2C6}"/>
    <cellStyle name="40% - Accent6 2 3" xfId="450" xr:uid="{A47FFBB3-7230-44E8-84EB-788BA25577F4}"/>
    <cellStyle name="40% - Accent6 2 4" xfId="558" xr:uid="{1DC39764-B0AD-474F-ADEB-9E9D140F0C3A}"/>
    <cellStyle name="40% - Accent6 2 5" xfId="1183" xr:uid="{23C49C60-738C-4A11-8289-134D1DD04C55}"/>
    <cellStyle name="40% - Accent6 3" xfId="244" xr:uid="{88840436-B17F-405E-BB82-D26B95151B0E}"/>
    <cellStyle name="40% - Accent6 3 2" xfId="559" xr:uid="{CB7EEC20-309B-4A95-AB1C-560E9E2E3320}"/>
    <cellStyle name="40% - Accent6 4" xfId="245" xr:uid="{2DB3FF96-CD2E-4A92-B8E7-14647DBCE2E7}"/>
    <cellStyle name="40% - Accent6 4 2" xfId="560" xr:uid="{F33A0B84-6A58-4CE0-97C2-8AEE6B176559}"/>
    <cellStyle name="40% - Accent6 5" xfId="246" xr:uid="{D7963677-3BE8-4194-9AFA-751335552C3D}"/>
    <cellStyle name="40% - Accent6 5 2" xfId="561" xr:uid="{9500B107-A1C0-4169-9B87-2B940DB48CF2}"/>
    <cellStyle name="40% - Accent6 6" xfId="247" xr:uid="{1F836E98-E811-4FDB-9843-5653DCA48AE9}"/>
    <cellStyle name="40% - Accent6 6 2" xfId="562" xr:uid="{C1B0F4A2-EE66-4FB3-BFBB-9ED69318B976}"/>
    <cellStyle name="40% - Accent6 7" xfId="248" xr:uid="{AC1960C4-6019-42B8-BC79-78F02814F3D8}"/>
    <cellStyle name="40% - Accent6 7 2" xfId="563" xr:uid="{24C92568-B757-4B43-B879-16CF8F377DF8}"/>
    <cellStyle name="40% - Accent6 8" xfId="564" xr:uid="{F6B3D427-1461-4F3D-BE6A-CB6FB09E19D4}"/>
    <cellStyle name="40% - Accent6 9" xfId="565" xr:uid="{A88C7E25-3081-4708-BA87-957069CCFAA6}"/>
    <cellStyle name="60% - Accent1 10" xfId="1150" xr:uid="{8D25B622-0854-4895-A326-E6782D6EC1D9}"/>
    <cellStyle name="60% - Accent1 11" xfId="91" xr:uid="{E90EF4A2-3A50-43C9-9C47-03F4A3EDFC39}"/>
    <cellStyle name="60% - Accent1 2" xfId="249" xr:uid="{2E83F68C-4825-4846-B359-0E58223A1549}"/>
    <cellStyle name="60% - Accent1 2 2" xfId="250" xr:uid="{E528876E-025C-4DBD-A751-0BA63FBC34EC}"/>
    <cellStyle name="60% - Accent1 2 3" xfId="566" xr:uid="{DDDEA16B-D99D-4547-9E1B-4940DA09A4F8}"/>
    <cellStyle name="60% - Accent1 3" xfId="251" xr:uid="{E46C2B5C-7265-4808-A4A9-77D8430E9AF1}"/>
    <cellStyle name="60% - Accent1 3 2" xfId="567" xr:uid="{537523A0-977B-4D7B-A9FA-7CE460FA41F9}"/>
    <cellStyle name="60% - Accent1 4" xfId="252" xr:uid="{EE1FEC90-BCC8-4E72-8C08-65400BA373C3}"/>
    <cellStyle name="60% - Accent1 4 2" xfId="568" xr:uid="{632A2F03-A1AC-45AE-BB6B-BA844EBE58E6}"/>
    <cellStyle name="60% - Accent1 5" xfId="253" xr:uid="{ED78DEF6-E220-450B-8D2C-A34B7A26FA3A}"/>
    <cellStyle name="60% - Accent1 5 2" xfId="569" xr:uid="{6E28D764-3275-4455-94AA-748A8D427AF2}"/>
    <cellStyle name="60% - Accent1 6" xfId="570" xr:uid="{6BC78BAC-864C-4115-B68A-31975CBA29AA}"/>
    <cellStyle name="60% - Accent1 7" xfId="571" xr:uid="{6F8F8B90-666A-4F5E-A74B-F5569DA96B95}"/>
    <cellStyle name="60% - Accent1 8" xfId="572" xr:uid="{D36B97C4-F4B6-432F-B19E-A4C78BD8CCF4}"/>
    <cellStyle name="60% - Accent1 9" xfId="573" xr:uid="{377A3A38-FEC5-4DA8-B0C2-0ECA88C0667F}"/>
    <cellStyle name="60% - Accent2 10" xfId="1154" xr:uid="{8EFF7C4E-95B9-4C6F-B557-A5E2AE220887}"/>
    <cellStyle name="60% - Accent2 11" xfId="95" xr:uid="{F175A366-6447-4BCE-BA66-3C8AE2BA3DBD}"/>
    <cellStyle name="60% - Accent2 2" xfId="254" xr:uid="{74D76264-A994-41C5-ADB0-E56DBD75FA55}"/>
    <cellStyle name="60% - Accent2 2 2" xfId="255" xr:uid="{669E7F29-400A-4A48-B81D-3655E6C8C3AA}"/>
    <cellStyle name="60% - Accent2 2 3" xfId="574" xr:uid="{657BF93D-A498-4B04-95AF-89E650AB54AE}"/>
    <cellStyle name="60% - Accent2 3" xfId="256" xr:uid="{F41F8506-2762-494E-9A17-7008618DFEA6}"/>
    <cellStyle name="60% - Accent2 3 2" xfId="575" xr:uid="{B16F5BD2-E589-4353-A06B-56A9803D2217}"/>
    <cellStyle name="60% - Accent2 4" xfId="257" xr:uid="{1D497854-5B0F-4832-BD6E-C16D274474C5}"/>
    <cellStyle name="60% - Accent2 4 2" xfId="576" xr:uid="{85A72A00-6943-4D17-A5AD-E9A66E592303}"/>
    <cellStyle name="60% - Accent2 5" xfId="258" xr:uid="{FE66D025-0FDC-485A-AF75-E855315BEBA8}"/>
    <cellStyle name="60% - Accent2 5 2" xfId="577" xr:uid="{D2BE6E4E-BD74-4777-8568-743EEE04A3DA}"/>
    <cellStyle name="60% - Accent2 6" xfId="578" xr:uid="{D2F6D3EC-B081-4E11-9BCC-1C81BCF90BBE}"/>
    <cellStyle name="60% - Accent2 7" xfId="579" xr:uid="{72D6AFD7-A167-4384-AA17-C5CC954A4F53}"/>
    <cellStyle name="60% - Accent2 8" xfId="580" xr:uid="{12F4E313-1323-4967-84E2-BFCF54A63D8C}"/>
    <cellStyle name="60% - Accent2 9" xfId="581" xr:uid="{4A6412FC-9A94-4536-8161-6EE79F653154}"/>
    <cellStyle name="60% - Accent3 10" xfId="1158" xr:uid="{4D61569F-2201-441B-A589-BA175CC9BB4A}"/>
    <cellStyle name="60% - Accent3 11" xfId="99" xr:uid="{5C04F0DC-6CA4-4D3B-AEAB-6FA58D19BE56}"/>
    <cellStyle name="60% - Accent3 2" xfId="259" xr:uid="{A0033A88-A11B-48ED-9D44-A39949E8BD45}"/>
    <cellStyle name="60% - Accent3 2 2" xfId="260" xr:uid="{AC66736D-A4EB-4E07-8288-3089ABA7D994}"/>
    <cellStyle name="60% - Accent3 2 3" xfId="582" xr:uid="{2B2DC04F-4E93-4840-BA20-768F8071C903}"/>
    <cellStyle name="60% - Accent3 3" xfId="261" xr:uid="{3284D992-AFDA-4910-A65C-5D1263F2B1B0}"/>
    <cellStyle name="60% - Accent3 3 2" xfId="583" xr:uid="{08AAF05A-1BF3-4AA3-97B0-FBBE5F4D2F68}"/>
    <cellStyle name="60% - Accent3 4" xfId="262" xr:uid="{03DFB964-8289-4649-B127-32C4012D2535}"/>
    <cellStyle name="60% - Accent3 4 2" xfId="584" xr:uid="{56413C0D-BBE5-4A89-A5CC-8A4BB0864BBD}"/>
    <cellStyle name="60% - Accent3 5" xfId="263" xr:uid="{230C3096-4146-43A0-9410-8F84C0C64598}"/>
    <cellStyle name="60% - Accent3 5 2" xfId="585" xr:uid="{5DD479C6-8C84-43A1-BC44-D98AAF4CB6BB}"/>
    <cellStyle name="60% - Accent3 6" xfId="586" xr:uid="{2A448C79-EFD1-4348-90EA-437258ECEAF6}"/>
    <cellStyle name="60% - Accent3 7" xfId="587" xr:uid="{4402CA66-D458-466F-A6A9-0B7493B12ACC}"/>
    <cellStyle name="60% - Accent3 8" xfId="588" xr:uid="{96AD7843-D0D7-4D91-9E5D-06F5B5B40050}"/>
    <cellStyle name="60% - Accent3 9" xfId="589" xr:uid="{81F50E35-5C1E-4CC8-A1E1-67CE6EADFC83}"/>
    <cellStyle name="60% - Accent4 10" xfId="1162" xr:uid="{E19A229D-81ED-400C-859D-DBD678C5D660}"/>
    <cellStyle name="60% - Accent4 11" xfId="103" xr:uid="{4E601842-3BD6-4B1A-98E3-4CE28440EE68}"/>
    <cellStyle name="60% - Accent4 2" xfId="264" xr:uid="{9BE44A3C-200A-4DEC-849E-CFF8C2231CC3}"/>
    <cellStyle name="60% - Accent4 2 2" xfId="265" xr:uid="{D83B479D-C2B0-45FB-9165-218A98D305DA}"/>
    <cellStyle name="60% - Accent4 2 3" xfId="590" xr:uid="{04182A38-B106-4F11-90A6-39911344E66A}"/>
    <cellStyle name="60% - Accent4 3" xfId="266" xr:uid="{9B2AC28C-C408-46BB-BA4E-D6F18CB49DB5}"/>
    <cellStyle name="60% - Accent4 3 2" xfId="591" xr:uid="{014F9491-67BD-4866-814C-B1BA14F7D410}"/>
    <cellStyle name="60% - Accent4 4" xfId="267" xr:uid="{2E6EA3C2-63A5-41DB-81F7-BE6A62FE1FD2}"/>
    <cellStyle name="60% - Accent4 4 2" xfId="592" xr:uid="{3BA6E266-C852-45D3-AF48-54D3018B891A}"/>
    <cellStyle name="60% - Accent4 5" xfId="268" xr:uid="{E15E3893-1CD1-4E02-BA4B-6237700CDBF2}"/>
    <cellStyle name="60% - Accent4 5 2" xfId="593" xr:uid="{C80B2E1A-61D0-4BCD-96A0-491F69AD04F2}"/>
    <cellStyle name="60% - Accent4 6" xfId="594" xr:uid="{B0BBEC07-5DE7-428A-B8B2-7F8560521E8B}"/>
    <cellStyle name="60% - Accent4 7" xfId="595" xr:uid="{FAEB03F6-C478-41AD-AFC2-CAE7C221467B}"/>
    <cellStyle name="60% - Accent4 8" xfId="596" xr:uid="{A206E796-BE9E-4A84-B380-36BA5D460155}"/>
    <cellStyle name="60% - Accent4 9" xfId="597" xr:uid="{1BED15DD-1386-4F61-93A7-371FA5C36115}"/>
    <cellStyle name="60% - Accent5 10" xfId="1166" xr:uid="{8B83A835-5F64-4AFF-88A2-E29CF551D5FE}"/>
    <cellStyle name="60% - Accent5 11" xfId="107" xr:uid="{E1BA0821-C27C-4988-ACD9-90BB6AFE14F1}"/>
    <cellStyle name="60% - Accent5 2" xfId="269" xr:uid="{710E8C25-7B55-4355-8315-B4E67F2BC4DB}"/>
    <cellStyle name="60% - Accent5 2 2" xfId="270" xr:uid="{A27C8983-8686-4B08-B418-C8FF667A5179}"/>
    <cellStyle name="60% - Accent5 2 3" xfId="598" xr:uid="{25A67C6E-AA17-4669-AC54-160A84BA987C}"/>
    <cellStyle name="60% - Accent5 3" xfId="271" xr:uid="{5D95DCAA-FB87-4196-B57F-4C30B286D953}"/>
    <cellStyle name="60% - Accent5 3 2" xfId="599" xr:uid="{9D5D31A6-768F-48AA-A4B7-4ACF6672E1E8}"/>
    <cellStyle name="60% - Accent5 4" xfId="272" xr:uid="{5AF35FBC-8E2F-4C2D-A584-D2E96493056B}"/>
    <cellStyle name="60% - Accent5 4 2" xfId="600" xr:uid="{8DA9568B-584E-49C3-B07D-F41929CFC6AF}"/>
    <cellStyle name="60% - Accent5 5" xfId="273" xr:uid="{E8D248D1-C6E6-4C2F-BFC1-400394368A21}"/>
    <cellStyle name="60% - Accent5 5 2" xfId="601" xr:uid="{D8230BC0-4960-49C1-86EE-B1664BE974CF}"/>
    <cellStyle name="60% - Accent5 6" xfId="602" xr:uid="{13DE8AFE-917A-458F-9A1C-7E834901D238}"/>
    <cellStyle name="60% - Accent5 7" xfId="603" xr:uid="{FAA24F78-844B-43C0-A586-18A3A3D8FAE0}"/>
    <cellStyle name="60% - Accent5 8" xfId="604" xr:uid="{0FE443B5-5670-43C3-B7D1-0DBD572FF58B}"/>
    <cellStyle name="60% - Accent5 9" xfId="605" xr:uid="{EB37A4AD-FD4A-45A1-853B-3AD40E44C43A}"/>
    <cellStyle name="60% - Accent6 10" xfId="1170" xr:uid="{E488CCCE-6BFE-4A4D-8D66-C68C3E0E9EE3}"/>
    <cellStyle name="60% - Accent6 11" xfId="111" xr:uid="{350AB2BB-A0D4-4CB6-8A0D-86055A3FD386}"/>
    <cellStyle name="60% - Accent6 2" xfId="274" xr:uid="{7B249399-4DEA-409A-A998-8339A414DACB}"/>
    <cellStyle name="60% - Accent6 2 2" xfId="275" xr:uid="{35134F4D-3742-4279-A2B3-A8ACDE185893}"/>
    <cellStyle name="60% - Accent6 2 3" xfId="606" xr:uid="{B08EC9EF-1331-43A7-8F44-092DA61F0EBA}"/>
    <cellStyle name="60% - Accent6 3" xfId="276" xr:uid="{2E2224A7-EB4D-470E-BEBD-1B7373A84C01}"/>
    <cellStyle name="60% - Accent6 3 2" xfId="607" xr:uid="{AF51693D-44C4-4F6B-9E6C-B5BF5931C413}"/>
    <cellStyle name="60% - Accent6 4" xfId="277" xr:uid="{DD205A12-59B2-41A6-84D9-34B4B04034B3}"/>
    <cellStyle name="60% - Accent6 4 2" xfId="608" xr:uid="{F3F9E456-A3A8-4317-B759-210C03A422CD}"/>
    <cellStyle name="60% - Accent6 5" xfId="278" xr:uid="{65D55904-710B-4332-827A-064895894F9F}"/>
    <cellStyle name="60% - Accent6 5 2" xfId="609" xr:uid="{196302F8-4EF9-4885-9F88-61E14E8EC901}"/>
    <cellStyle name="60% - Accent6 6" xfId="610" xr:uid="{446ADBB2-DD1F-4C97-A89A-A4C18C309C65}"/>
    <cellStyle name="60% - Accent6 7" xfId="611" xr:uid="{373473E1-8328-4612-9411-9999515AEB63}"/>
    <cellStyle name="60% - Accent6 8" xfId="612" xr:uid="{E0DBF980-6CFF-44CF-904A-3FAF4346BA5D}"/>
    <cellStyle name="60% - Accent6 9" xfId="613" xr:uid="{B0623428-DA21-48A4-B0A1-05718CB6BC59}"/>
    <cellStyle name="75" xfId="614" xr:uid="{B0CC07EA-72E6-418B-AB3B-4A97DBB2CD89}"/>
    <cellStyle name="A" xfId="615" xr:uid="{E1530DCA-C37A-4E57-A2AF-8F568617BB4D}"/>
    <cellStyle name="Accent1 10" xfId="1147" xr:uid="{31D7AE0E-C370-427F-91E7-0C388253B9C7}"/>
    <cellStyle name="Accent1 11" xfId="88" xr:uid="{27D72787-EB0A-441F-969C-7FCEDD3D25F8}"/>
    <cellStyle name="Accent1 2" xfId="279" xr:uid="{04AA13C0-A5E6-40B2-B966-D7540B684829}"/>
    <cellStyle name="Accent1 2 2" xfId="280" xr:uid="{48BCCAD2-1C7D-411A-ADE8-A2BD932F1993}"/>
    <cellStyle name="Accent1 2 3" xfId="616" xr:uid="{0ECB216E-A74B-4D9E-B6BF-3DBFC488DCA8}"/>
    <cellStyle name="Accent1 3" xfId="281" xr:uid="{A9A30956-8823-4D54-B619-6D21807C8B37}"/>
    <cellStyle name="Accent1 3 2" xfId="617" xr:uid="{15E77E8C-C001-4398-AEEF-038B4B63641A}"/>
    <cellStyle name="Accent1 4" xfId="282" xr:uid="{0EB0EA94-8848-43E2-8486-78887C877ED0}"/>
    <cellStyle name="Accent1 4 2" xfId="618" xr:uid="{3FF25B2B-9E5E-4C31-9EF3-7A53FABDFBD3}"/>
    <cellStyle name="Accent1 5" xfId="283" xr:uid="{466A62DE-DDC1-40FA-98E6-6D9A3C484CD0}"/>
    <cellStyle name="Accent1 5 2" xfId="619" xr:uid="{703DC571-C747-47C0-BF2F-83115EC165C2}"/>
    <cellStyle name="Accent1 6" xfId="620" xr:uid="{4FE58DB5-151D-4149-BC1E-F754C21AC8F7}"/>
    <cellStyle name="Accent1 7" xfId="621" xr:uid="{0C30F520-3FA1-464B-860D-EBF97C104224}"/>
    <cellStyle name="Accent1 8" xfId="622" xr:uid="{A3B41101-02BA-4C08-A7AB-6789C78F38E4}"/>
    <cellStyle name="Accent1 9" xfId="623" xr:uid="{1B264A24-E659-44CE-A9E5-3D4E12DBC672}"/>
    <cellStyle name="Accent2 10" xfId="1151" xr:uid="{9250DAFC-35FE-40F8-B82B-F890FE0EA8BD}"/>
    <cellStyle name="Accent2 11" xfId="92" xr:uid="{0EF1CA8F-C5E2-4788-8FC4-C99D2168F3F0}"/>
    <cellStyle name="Accent2 2" xfId="284" xr:uid="{8C49C03B-DED4-4C21-A72D-E44A2DAA43B6}"/>
    <cellStyle name="Accent2 2 2" xfId="285" xr:uid="{873706DF-EC6E-4EA5-9535-3777BC9F24BF}"/>
    <cellStyle name="Accent2 2 3" xfId="624" xr:uid="{30D56D6E-3FFB-47CC-A148-8F579F8A01B7}"/>
    <cellStyle name="Accent2 3" xfId="286" xr:uid="{4C6B0D75-45A1-474D-A085-90D10362C62A}"/>
    <cellStyle name="Accent2 3 2" xfId="625" xr:uid="{4F201F24-3E93-409F-BE4A-E2A29C85C9BB}"/>
    <cellStyle name="Accent2 4" xfId="287" xr:uid="{3C0499DC-427E-4768-B296-22D8F14D82EA}"/>
    <cellStyle name="Accent2 4 2" xfId="626" xr:uid="{DA691E8E-6946-46C8-8104-6CD1D583124D}"/>
    <cellStyle name="Accent2 5" xfId="288" xr:uid="{7E1330CE-2174-4451-A0CB-B9408865C915}"/>
    <cellStyle name="Accent2 5 2" xfId="627" xr:uid="{4C3262B0-E221-47B9-9CAA-3772262C052F}"/>
    <cellStyle name="Accent2 6" xfId="628" xr:uid="{08B410F9-95A7-4857-B6BE-7643071CB9CF}"/>
    <cellStyle name="Accent2 7" xfId="629" xr:uid="{6166EFDF-A4FE-4FD6-9E07-99B28B96B3AD}"/>
    <cellStyle name="Accent2 8" xfId="630" xr:uid="{E1E79C28-1096-4F63-B1FC-CBA8CDBCFBE3}"/>
    <cellStyle name="Accent2 9" xfId="631" xr:uid="{F2E85831-BF40-4DE2-9D30-95A9C9F236FF}"/>
    <cellStyle name="Accent3 10" xfId="1155" xr:uid="{3D6B8DE1-BA05-4B1B-BEE7-4BF205A45CC6}"/>
    <cellStyle name="Accent3 11" xfId="96" xr:uid="{73D707E8-2489-40E8-A9AF-5B2C8504836F}"/>
    <cellStyle name="Accent3 2" xfId="289" xr:uid="{E08682D3-EC68-488D-B3EC-DEF670E2B82A}"/>
    <cellStyle name="Accent3 2 2" xfId="290" xr:uid="{95F8F65E-0FE7-45A0-9FEF-92D7300BE02B}"/>
    <cellStyle name="Accent3 2 3" xfId="632" xr:uid="{15584CC8-D508-472A-9B20-9F2CF968752A}"/>
    <cellStyle name="Accent3 3" xfId="291" xr:uid="{CC798029-2844-4EBD-B321-F054CBED006B}"/>
    <cellStyle name="Accent3 3 2" xfId="633" xr:uid="{EC00C290-54D1-4B89-913E-143FCEA8C2C7}"/>
    <cellStyle name="Accent3 4" xfId="292" xr:uid="{0154BEFC-7D06-4B1A-9BEA-4E60B31414A2}"/>
    <cellStyle name="Accent3 4 2" xfId="634" xr:uid="{D1F3BCA5-6975-44A0-B75C-01C4DD41C7CE}"/>
    <cellStyle name="Accent3 5" xfId="293" xr:uid="{EDB5F699-3524-4AED-A55E-B6B3794B5706}"/>
    <cellStyle name="Accent3 5 2" xfId="635" xr:uid="{781BDDED-01C7-44EB-AA61-15BD2646A3C5}"/>
    <cellStyle name="Accent3 6" xfId="636" xr:uid="{5D939CC8-155C-44A0-B53B-0A25752CF520}"/>
    <cellStyle name="Accent3 7" xfId="637" xr:uid="{CCC87351-CAA3-455E-8EB3-1DBA34D16646}"/>
    <cellStyle name="Accent3 8" xfId="638" xr:uid="{FC0BCF05-6992-431D-A937-3D5C3468A477}"/>
    <cellStyle name="Accent3 9" xfId="639" xr:uid="{3937513A-C027-43D0-B57F-C0D87403EBFB}"/>
    <cellStyle name="Accent4 10" xfId="1159" xr:uid="{573B0F4C-46DF-4F93-AC55-00316F58EBC9}"/>
    <cellStyle name="Accent4 11" xfId="100" xr:uid="{38C5B6FD-D66F-4252-BAB8-14031B31DE03}"/>
    <cellStyle name="Accent4 2" xfId="294" xr:uid="{A9C08D84-9046-4CC2-84FB-7D552310EF87}"/>
    <cellStyle name="Accent4 2 2" xfId="295" xr:uid="{1793CD4F-8C11-42CD-9EBA-8005CEEAD34C}"/>
    <cellStyle name="Accent4 2 3" xfId="640" xr:uid="{A560D884-A139-40E9-9297-7D9B58963608}"/>
    <cellStyle name="Accent4 3" xfId="296" xr:uid="{68404A1A-011B-4EAA-AD67-D5F8C921183F}"/>
    <cellStyle name="Accent4 3 2" xfId="641" xr:uid="{5E223092-737A-45CB-8075-A51EC6F9EBB6}"/>
    <cellStyle name="Accent4 4" xfId="297" xr:uid="{36584F85-7848-4415-B560-BFB90780D68C}"/>
    <cellStyle name="Accent4 4 2" xfId="642" xr:uid="{3F9F9AB7-A020-4BD8-8568-0FA30B8DD5CD}"/>
    <cellStyle name="Accent4 5" xfId="298" xr:uid="{35572EB9-F15F-4465-9A28-1EEBFAB4005D}"/>
    <cellStyle name="Accent4 5 2" xfId="643" xr:uid="{485908EE-A638-45D3-A88A-694934E2138C}"/>
    <cellStyle name="Accent4 6" xfId="644" xr:uid="{1E3C5406-172C-4791-844B-B76D0ECAC774}"/>
    <cellStyle name="Accent4 7" xfId="645" xr:uid="{2A7BFE73-C7A1-41A3-88C8-8AECDA24DA94}"/>
    <cellStyle name="Accent4 8" xfId="646" xr:uid="{02044DC4-7333-4224-A111-29FCB5405014}"/>
    <cellStyle name="Accent4 9" xfId="647" xr:uid="{CDD3D906-3DB8-402A-95CA-5357ABF8E974}"/>
    <cellStyle name="Accent5 10" xfId="1163" xr:uid="{92B2EA30-8CB1-4629-9793-11F8A18E7EC9}"/>
    <cellStyle name="Accent5 11" xfId="104" xr:uid="{2825136D-31C2-4A4C-B438-FA54C8ED888D}"/>
    <cellStyle name="Accent5 2" xfId="299" xr:uid="{9F51CEFF-E673-464A-9C73-57E2ECB82099}"/>
    <cellStyle name="Accent5 2 2" xfId="300" xr:uid="{09469F39-9ED0-4FEF-BCC4-A16C70230345}"/>
    <cellStyle name="Accent5 2 3" xfId="648" xr:uid="{CD0723EB-0DC5-428E-9BFA-135E4B8C3168}"/>
    <cellStyle name="Accent5 3" xfId="301" xr:uid="{668945A6-6DDB-42B7-AD80-6D5C8969A94E}"/>
    <cellStyle name="Accent5 3 2" xfId="649" xr:uid="{117E1C89-565D-4552-BDC5-CABFF1309003}"/>
    <cellStyle name="Accent5 4" xfId="302" xr:uid="{C2D3124F-7426-469A-8CB3-5175D5EB6463}"/>
    <cellStyle name="Accent5 4 2" xfId="650" xr:uid="{44DB17B9-14B1-4ECA-B053-EA75F5F92506}"/>
    <cellStyle name="Accent5 5" xfId="303" xr:uid="{8FC83152-A998-4ED9-836F-B387F0DC27DC}"/>
    <cellStyle name="Accent5 5 2" xfId="651" xr:uid="{84DD927D-0A95-4CDB-B627-10A6EA39C3C0}"/>
    <cellStyle name="Accent5 6" xfId="652" xr:uid="{8EA7A91E-4CA4-4064-B6F2-BF7517CA9926}"/>
    <cellStyle name="Accent5 7" xfId="653" xr:uid="{33BA26BD-ECA8-4F17-B030-51E7C7E1D388}"/>
    <cellStyle name="Accent5 8" xfId="654" xr:uid="{072EDEDE-4A69-4F49-A0B7-56B10503D70A}"/>
    <cellStyle name="Accent5 9" xfId="655" xr:uid="{F04CC27F-A820-4073-8B72-51C67304F5E6}"/>
    <cellStyle name="Accent6 10" xfId="1167" xr:uid="{469573B3-9890-4234-BC4A-63B85B78AA34}"/>
    <cellStyle name="Accent6 11" xfId="108" xr:uid="{EE22F138-203A-4DC2-BE91-C6E289EEBCA7}"/>
    <cellStyle name="Accent6 2" xfId="304" xr:uid="{46CE8412-1E27-4B97-97DF-7B7F530B3745}"/>
    <cellStyle name="Accent6 2 2" xfId="305" xr:uid="{03BBEAB1-2B54-45F0-A3D6-9A6F89CFD0D6}"/>
    <cellStyle name="Accent6 2 3" xfId="656" xr:uid="{D1E8A343-39C1-418E-B51F-5B39ED653E3F}"/>
    <cellStyle name="Accent6 3" xfId="306" xr:uid="{F82E64E5-5C20-4B13-9A60-A85FF89C460F}"/>
    <cellStyle name="Accent6 3 2" xfId="657" xr:uid="{C41430F8-7D71-4E74-B759-D47926C686CD}"/>
    <cellStyle name="Accent6 4" xfId="307" xr:uid="{BBE2D36E-3C82-4513-9A3E-3F1660D8A58E}"/>
    <cellStyle name="Accent6 4 2" xfId="658" xr:uid="{61DBC0E3-2C92-4DE0-84DF-68C464052214}"/>
    <cellStyle name="Accent6 5" xfId="308" xr:uid="{3DFF478E-2A7A-487A-98C3-FAC4A1B8C1CA}"/>
    <cellStyle name="Accent6 5 2" xfId="659" xr:uid="{D20BF0AD-34AD-436A-B504-75B7E5367350}"/>
    <cellStyle name="Accent6 6" xfId="660" xr:uid="{F6F451C9-59B8-40D2-9F10-BF8E706EE394}"/>
    <cellStyle name="Accent6 7" xfId="661" xr:uid="{323F36C7-6D64-48B8-9D0F-F7C98A6F4260}"/>
    <cellStyle name="Accent6 8" xfId="662" xr:uid="{24A11B17-5532-44C3-A078-A95A4805F5E4}"/>
    <cellStyle name="Accent6 9" xfId="663" xr:uid="{8D152DCC-2D01-4196-A335-4CA84051F205}"/>
    <cellStyle name="Bad 10" xfId="1136" xr:uid="{652B3051-5059-43BC-9EB1-82D853C81255}"/>
    <cellStyle name="Bad 11" xfId="78" xr:uid="{7A794633-35BC-43E2-BA04-C95DBDD8F40F}"/>
    <cellStyle name="Bad 2" xfId="309" xr:uid="{44AEF697-16D7-4C4D-9FDC-408C3B034367}"/>
    <cellStyle name="Bad 2 2" xfId="310" xr:uid="{F2D3C06C-DB64-4D69-99BD-0E6F0A00E057}"/>
    <cellStyle name="Bad 2 3" xfId="664" xr:uid="{F1500616-EE36-4B56-B23B-56DFCD6CBDEC}"/>
    <cellStyle name="Bad 3" xfId="311" xr:uid="{621767D1-B9E2-4FE9-962F-57587718DA6D}"/>
    <cellStyle name="Bad 3 2" xfId="665" xr:uid="{DD9CC7F6-86C7-4091-B804-D4DB33C3D4A8}"/>
    <cellStyle name="Bad 4" xfId="312" xr:uid="{D3906574-773E-4FB3-9867-C1E208646D1B}"/>
    <cellStyle name="Bad 4 2" xfId="666" xr:uid="{4A613A6F-7C02-4503-BE14-1BF8DEB88A57}"/>
    <cellStyle name="Bad 5" xfId="313" xr:uid="{42FD1F40-AF7D-4F3F-B4B0-94226648481B}"/>
    <cellStyle name="Bad 5 2" xfId="667" xr:uid="{031EA7DF-A75E-4770-9417-9E56D49F70AB}"/>
    <cellStyle name="Bad 6" xfId="668" xr:uid="{CE470FB3-76B9-4390-9112-AF6FA26282B9}"/>
    <cellStyle name="Bad 7" xfId="669" xr:uid="{A15733B6-8609-4907-8A9E-1FEAF5287EF1}"/>
    <cellStyle name="Bad 8" xfId="670" xr:uid="{553E5A3C-C5FF-43BD-83E5-88A934438370}"/>
    <cellStyle name="Bad 9" xfId="671" xr:uid="{9F9EE12F-2CFC-423D-ABE7-E0D637B7CD4F}"/>
    <cellStyle name="Calc Currency (0)" xfId="672" xr:uid="{C05A609F-1D87-4B59-8791-EBFFF5A8A547}"/>
    <cellStyle name="Calc Currency (2)" xfId="673" xr:uid="{AB9FB912-4034-4BCE-82C7-21BFC2D15F28}"/>
    <cellStyle name="Calc Percent (0)" xfId="674" xr:uid="{DB7113A0-59DC-4012-A763-C4B0D286E405}"/>
    <cellStyle name="Calc Percent (1)" xfId="675" xr:uid="{C89AF8B8-94D7-4975-990E-94589149FBBE}"/>
    <cellStyle name="Calc Percent (2)" xfId="676" xr:uid="{3D053803-8A1E-4FCE-80BE-DD37B7423564}"/>
    <cellStyle name="Calc Units (0)" xfId="677" xr:uid="{5C01348F-1CD5-4B2C-93C0-3ECB8F1328CF}"/>
    <cellStyle name="Calc Units (1)" xfId="678" xr:uid="{86E8B9C2-CC63-41CC-947D-F9F6B2570C06}"/>
    <cellStyle name="Calc Units (2)" xfId="679" xr:uid="{275370C9-077F-42B8-A7A0-A59892AF37BF}"/>
    <cellStyle name="Calculation 10" xfId="1140" xr:uid="{C540349C-234A-45F4-8C2C-8D75B808EDBD}"/>
    <cellStyle name="Calculation 11" xfId="82" xr:uid="{2C7E0612-0692-4C30-AAB8-123562FA27AB}"/>
    <cellStyle name="Calculation 2" xfId="314" xr:uid="{E2EC2D34-A8B6-4975-B4E5-FAF8085A8342}"/>
    <cellStyle name="Calculation 2 2" xfId="315" xr:uid="{5A8AA5F4-3924-43F8-9B68-47BBCFC833BB}"/>
    <cellStyle name="Calculation 2 3" xfId="680" xr:uid="{C4363F45-9B59-4596-B3BD-790AD35EC2B1}"/>
    <cellStyle name="Calculation 3" xfId="316" xr:uid="{6F19DDD4-13A9-4217-B602-DF2839764DC4}"/>
    <cellStyle name="Calculation 3 2" xfId="681" xr:uid="{CC07665E-037A-46AB-9C27-2DFAEA3D771A}"/>
    <cellStyle name="Calculation 4" xfId="317" xr:uid="{AD9708EF-DAE5-4BA3-89F5-214579D61BCC}"/>
    <cellStyle name="Calculation 4 2" xfId="682" xr:uid="{300B337A-C50B-47C3-8D44-191A5431A1F4}"/>
    <cellStyle name="Calculation 5" xfId="318" xr:uid="{CC377518-A568-4747-9D57-0B39931BE798}"/>
    <cellStyle name="Calculation 5 2" xfId="683" xr:uid="{16B6BEA2-68EE-4B38-8E33-0AA9B6D37EAC}"/>
    <cellStyle name="Calculation 6" xfId="684" xr:uid="{9D8F93FC-9D8E-4DC7-9C5B-1BC58F16E658}"/>
    <cellStyle name="Calculation 7" xfId="685" xr:uid="{06E7ECF6-7F02-4E45-AD90-B7B1057BB1DF}"/>
    <cellStyle name="Calculation 8" xfId="686" xr:uid="{0F47639E-FA60-43FB-8B8D-6BA8EB22FF4A}"/>
    <cellStyle name="Calculation 9" xfId="687" xr:uid="{FECE6B6C-67E7-4485-9A23-E26ABE2B6B80}"/>
    <cellStyle name="category" xfId="688" xr:uid="{E533DB21-E3EE-486A-B7EC-3767B6BA5ED7}"/>
    <cellStyle name="Check Cell 10" xfId="1142" xr:uid="{53E94975-9C7A-4A2E-94CA-2CC37510ED72}"/>
    <cellStyle name="Check Cell 11" xfId="84" xr:uid="{7DE6E1E2-8FDF-42E8-9334-C1481E84AFD4}"/>
    <cellStyle name="Check Cell 2" xfId="319" xr:uid="{C93BB097-50E7-469C-B1DB-75FD8399ED27}"/>
    <cellStyle name="Check Cell 2 2" xfId="320" xr:uid="{2D647AAA-AF8F-4CD2-9A92-746FF6ECD3DC}"/>
    <cellStyle name="Check Cell 2 3" xfId="689" xr:uid="{D57D7B40-09FD-496E-AEB4-0312CEA2DE91}"/>
    <cellStyle name="Check Cell 3" xfId="321" xr:uid="{54D28911-2407-47EF-866F-BE6F9BAF085A}"/>
    <cellStyle name="Check Cell 3 2" xfId="690" xr:uid="{DDD4C38A-0CA8-4D00-91F6-6E139A21E7C8}"/>
    <cellStyle name="Check Cell 4" xfId="322" xr:uid="{DFC9FD7F-A792-49B4-B05D-A7864DB38A72}"/>
    <cellStyle name="Check Cell 4 2" xfId="691" xr:uid="{26BD1F02-56DC-411C-A418-073F1AC10860}"/>
    <cellStyle name="Check Cell 5" xfId="323" xr:uid="{28E95D6E-514E-4FDA-BB0E-0D367A9A57E8}"/>
    <cellStyle name="Check Cell 5 2" xfId="692" xr:uid="{C3506F8F-101A-4146-BBD8-B7524C53062F}"/>
    <cellStyle name="Check Cell 6" xfId="693" xr:uid="{11EBCC57-6C32-4CEA-B1D0-5D6BEFFE1583}"/>
    <cellStyle name="Check Cell 7" xfId="694" xr:uid="{77F4DB5B-A072-4F3C-B9DD-9A484BDBACE4}"/>
    <cellStyle name="Check Cell 8" xfId="695" xr:uid="{AFD9803B-5DAD-4B28-9B74-38F58EA6FB99}"/>
    <cellStyle name="Check Cell 9" xfId="696" xr:uid="{F7744720-8E07-4CE3-A01A-598608FB224D}"/>
    <cellStyle name="Comma" xfId="1" builtinId="3"/>
    <cellStyle name="Comma  - Style1" xfId="697" xr:uid="{129B3DA2-B194-4642-B9B1-3D64C97F81A3}"/>
    <cellStyle name="Comma  - Style7" xfId="698" xr:uid="{76870217-0A5B-42CF-B351-D535E151ACB5}"/>
    <cellStyle name="Comma  - Style8" xfId="699" xr:uid="{5DDB91DB-C7FD-41DB-8AF9-C5E912BF67D5}"/>
    <cellStyle name="Comma [0] 2" xfId="700" xr:uid="{9F7998C8-5320-4028-95C0-2205B24A121F}"/>
    <cellStyle name="Comma [0] 3" xfId="701" xr:uid="{A21FBCCB-0BBA-477E-AEB9-B3F99D22BDBE}"/>
    <cellStyle name="Comma [00]" xfId="702" xr:uid="{1048951E-BDAE-406E-A3F1-95E75B598592}"/>
    <cellStyle name="Comma 10" xfId="2" xr:uid="{00000000-0005-0000-0000-000001000000}"/>
    <cellStyle name="Comma 10 2" xfId="325" xr:uid="{82D4FC4C-A77F-4EAB-A83D-50D2A9DA028A}"/>
    <cellStyle name="Comma 10 3" xfId="3" xr:uid="{00000000-0005-0000-0000-000002000000}"/>
    <cellStyle name="Comma 10 4" xfId="324" xr:uid="{1BC7989C-1326-4837-8931-F462927E6706}"/>
    <cellStyle name="Comma 11" xfId="703" xr:uid="{03357BB6-8BF4-438D-8CD8-F0410BD9887C}"/>
    <cellStyle name="Comma 12" xfId="113" xr:uid="{AD8DABEA-AA90-4468-8C71-B16BAC796777}"/>
    <cellStyle name="Comma 12 2" xfId="704" xr:uid="{C606FF8D-5BA2-42AE-8759-93D1A85A47CB}"/>
    <cellStyle name="Comma 13" xfId="4" xr:uid="{00000000-0005-0000-0000-000003000000}"/>
    <cellStyle name="Comma 13 2" xfId="705" xr:uid="{53569280-E162-46C0-AD0A-E3FC6403269F}"/>
    <cellStyle name="Comma 14" xfId="706" xr:uid="{676B1D1E-5CE8-4C1A-BE2E-23E30801A0CD}"/>
    <cellStyle name="Comma 14 2" xfId="707" xr:uid="{E648A77C-1193-4717-9E61-A16666B1C9CA}"/>
    <cellStyle name="Comma 15" xfId="708" xr:uid="{517B4F36-4059-47AF-BDDE-A91D3BCB077A}"/>
    <cellStyle name="Comma 15 2" xfId="709" xr:uid="{ECCFF4C4-52FA-435E-861F-0AF33CAC8F7E}"/>
    <cellStyle name="Comma 16" xfId="710" xr:uid="{36C17011-C136-43ED-A205-E7F1AA64C1D8}"/>
    <cellStyle name="Comma 16 3" xfId="5" xr:uid="{00000000-0005-0000-0000-000004000000}"/>
    <cellStyle name="Comma 16 5" xfId="1127" xr:uid="{A61B3C1E-D398-4069-A2F9-EA71FA778493}"/>
    <cellStyle name="Comma 17" xfId="711" xr:uid="{A8CFEC46-9DB0-4A5E-8FE6-92947C72BACF}"/>
    <cellStyle name="Comma 18" xfId="712" xr:uid="{7AEBFFEC-9F3F-486E-852C-7FC595F93168}"/>
    <cellStyle name="Comma 19" xfId="713" xr:uid="{EF8A8371-F2EF-44DD-95EB-795CD90DB124}"/>
    <cellStyle name="Comma 2" xfId="6" xr:uid="{00000000-0005-0000-0000-000005000000}"/>
    <cellStyle name="Comma 2 10" xfId="714" xr:uid="{4B91D62F-E92B-4A22-8176-54D4C88161DB}"/>
    <cellStyle name="Comma 2 11" xfId="114" xr:uid="{D1F41D2A-0F88-480C-BB10-034298346675}"/>
    <cellStyle name="Comma 2 12" xfId="326" xr:uid="{AE1F6879-326E-4171-A9D5-34F9C31BE767}"/>
    <cellStyle name="Comma 2 13" xfId="33" xr:uid="{1D1B8EE4-2085-42AC-8D53-482189FD0B8D}"/>
    <cellStyle name="Comma 2 13 2" xfId="37" xr:uid="{69C0840F-8CDB-47C6-A82A-102D177AF2E7}"/>
    <cellStyle name="Comma 2 14" xfId="47" xr:uid="{8F9B4532-927D-4B68-BE89-6656802DA623}"/>
    <cellStyle name="Comma 2 15" xfId="28" xr:uid="{9AE4E01A-8EDF-4CB0-81D9-EC4C04756F33}"/>
    <cellStyle name="Comma 2 16" xfId="1196" xr:uid="{465BB9CD-4134-4334-B2FB-E4D0666560E9}"/>
    <cellStyle name="Comma 2 2" xfId="7" xr:uid="{00000000-0005-0000-0000-000006000000}"/>
    <cellStyle name="Comma 2 2 2" xfId="116" xr:uid="{1CA2B92C-DE24-46E5-AEE2-6DBCAB67AE85}"/>
    <cellStyle name="Comma 2 2 2 2" xfId="328" xr:uid="{CD34E2A4-DA89-42A8-AFCB-D3B2F03132FD}"/>
    <cellStyle name="Comma 2 2 2 2 2" xfId="717" xr:uid="{5EEA2438-7536-4F6A-BF7B-DBB9DD933008}"/>
    <cellStyle name="Comma 2 2 2 2 2 2" xfId="718" xr:uid="{784309EB-C54D-4DA9-999C-A953B82CAFDE}"/>
    <cellStyle name="Comma 2 2 2 3" xfId="716" xr:uid="{58CF68FC-94BC-4CDC-930B-A18C86BE391D}"/>
    <cellStyle name="Comma 2 2 2 4" xfId="719" xr:uid="{3126D176-C1B9-48BD-9EEA-91B0A9D33C36}"/>
    <cellStyle name="Comma 2 2 3" xfId="117" xr:uid="{587F845C-6A2C-4805-98EE-D6E4A73E6BA3}"/>
    <cellStyle name="Comma 2 2 4" xfId="327" xr:uid="{2BF72ECA-DAB9-45D2-935F-F07AD046028A}"/>
    <cellStyle name="Comma 2 2 4 2" xfId="720" xr:uid="{DFBC7F46-4799-4BF6-AA15-680ADE7E85F0}"/>
    <cellStyle name="Comma 2 2 5" xfId="715" xr:uid="{8A47D647-6676-496B-BC12-4537AB991215}"/>
    <cellStyle name="Comma 2 2 6" xfId="115" xr:uid="{5CA1F10B-32A4-44DA-9A42-91157C64EDE4}"/>
    <cellStyle name="Comma 2 2 7" xfId="49" xr:uid="{E93738EC-BD50-445C-9BD4-078A8A8E638D}"/>
    <cellStyle name="Comma 2 2 8" xfId="30" xr:uid="{6E870DB6-4BB2-4214-AADC-8CCC1FBE1E31}"/>
    <cellStyle name="Comma 2 3" xfId="41" xr:uid="{7EF96258-E6BE-4B03-AA7A-5E293B46D2C6}"/>
    <cellStyle name="Comma 2 3 2" xfId="721" xr:uid="{C22F1BF1-1171-46D1-B8D6-6687AFF56E1B}"/>
    <cellStyle name="Comma 2 3 3" xfId="118" xr:uid="{FDB88C40-44C5-4D01-87DB-7A090183F8B8}"/>
    <cellStyle name="Comma 2 4" xfId="119" xr:uid="{F5D04B2A-5FA9-4C54-8795-E68229EDB719}"/>
    <cellStyle name="Comma 2 4 2" xfId="722" xr:uid="{6397E8B7-3408-4ECB-A22E-9A12770F5849}"/>
    <cellStyle name="Comma 2 5" xfId="120" xr:uid="{657EE36C-0FE2-42B5-97C3-24D19D1AB5DC}"/>
    <cellStyle name="Comma 2 6" xfId="431" xr:uid="{6F9DA066-4E8B-4311-81A4-EE0B56A0C929}"/>
    <cellStyle name="Comma 2 6 2" xfId="723" xr:uid="{5FD54BCF-188A-4E6F-8DC7-79FBC1F62AD1}"/>
    <cellStyle name="Comma 2 7" xfId="724" xr:uid="{69255A71-1C24-4F13-BA78-6351C39D98DB}"/>
    <cellStyle name="Comma 2 8" xfId="725" xr:uid="{E47CBA2C-81A7-4421-9CD9-BDCDCE29EEE0}"/>
    <cellStyle name="Comma 2 9" xfId="726" xr:uid="{CB01C7EA-7D03-488B-B261-BDFC1FCE533E}"/>
    <cellStyle name="Comma 2_Detail-MAY.07" xfId="727" xr:uid="{4233A69B-4064-4E07-9908-7F85786E229F}"/>
    <cellStyle name="Comma 20" xfId="728" xr:uid="{63A710FB-4832-4CAB-A8AA-0BB98A6C13A8}"/>
    <cellStyle name="Comma 20 2" xfId="729" xr:uid="{6E0FAA42-D08D-4BD2-8BAF-D13CB537EE22}"/>
    <cellStyle name="Comma 21" xfId="730" xr:uid="{92B593C4-4C2A-48A6-89B8-8CBD6B283248}"/>
    <cellStyle name="Comma 22" xfId="731" xr:uid="{57179A09-71FC-40AA-B6D3-A1F86C77250F}"/>
    <cellStyle name="Comma 23" xfId="121" xr:uid="{8A5C5F29-2FD7-48B9-B077-05BD9C0AB2A8}"/>
    <cellStyle name="Comma 23 10" xfId="732" xr:uid="{82E2B871-5AE8-4670-9CF7-B138EE85C6B1}"/>
    <cellStyle name="Comma 23 11" xfId="733" xr:uid="{007CBDC7-15D9-4A1F-858B-A8477916AA5A}"/>
    <cellStyle name="Comma 23 12" xfId="734" xr:uid="{72F38A05-082F-4E80-8E56-E30A6A830ECA}"/>
    <cellStyle name="Comma 23 2" xfId="735" xr:uid="{A50FBEB9-EBF7-48A1-B19C-0EA678611E99}"/>
    <cellStyle name="Comma 23 3" xfId="736" xr:uid="{AD49A93B-0209-4AD3-8185-39851149EA48}"/>
    <cellStyle name="Comma 23 3 2" xfId="737" xr:uid="{2C450C6E-D730-4842-8090-AB52CEAC4134}"/>
    <cellStyle name="Comma 23 3 3" xfId="738" xr:uid="{20A2A53D-EF1A-404B-832E-0931D4F36128}"/>
    <cellStyle name="Comma 23 3 4" xfId="739" xr:uid="{CA450CC1-9507-41A3-9983-F452D95E1EAE}"/>
    <cellStyle name="Comma 23 4" xfId="740" xr:uid="{E73796B6-46E9-48D9-A25E-0DA9B33AFC75}"/>
    <cellStyle name="Comma 23 5" xfId="741" xr:uid="{C1F6113D-0D6F-4530-97A9-61C9D496236F}"/>
    <cellStyle name="Comma 23 6" xfId="742" xr:uid="{5AF0956E-5BEE-4333-A119-AFBEDE1AF2B8}"/>
    <cellStyle name="Comma 23 7" xfId="743" xr:uid="{6F1621BC-C628-46FA-9FBD-0B79E60021A1}"/>
    <cellStyle name="Comma 23 8" xfId="744" xr:uid="{7B4DE656-7B4E-465D-B4F0-F136A0BBB472}"/>
    <cellStyle name="Comma 23 9" xfId="745" xr:uid="{4821964B-41B6-43AA-A65A-092D10B0F3D8}"/>
    <cellStyle name="Comma 24" xfId="746" xr:uid="{D433576A-251A-4654-A9CD-9CB52FAE24CC}"/>
    <cellStyle name="Comma 25" xfId="747" xr:uid="{43C18803-B9C5-4CE3-967A-EC029FA88E98}"/>
    <cellStyle name="Comma 25 2" xfId="748" xr:uid="{154AF2C5-5E14-4FFC-A366-2DEE7BD490BC}"/>
    <cellStyle name="Comma 26" xfId="1055" xr:uid="{1A28A9CC-3B79-469F-92F8-01E47D8E434F}"/>
    <cellStyle name="Comma 27" xfId="1184" xr:uid="{2AE156EF-D8FA-419A-A1BE-487B3A9ABCF8}"/>
    <cellStyle name="Comma 28" xfId="68" xr:uid="{EEEBD43D-2D81-4C0F-BFB7-0343D1BB5DCF}"/>
    <cellStyle name="Comma 29" xfId="1189" xr:uid="{D5E15373-2C42-4B16-8C85-94EDDA8B60D6}"/>
    <cellStyle name="Comma 3" xfId="8" xr:uid="{00000000-0005-0000-0000-000007000000}"/>
    <cellStyle name="Comma 3 10" xfId="1197" xr:uid="{66CA172C-CD54-41A2-A79F-CA8276D3919F}"/>
    <cellStyle name="Comma 3 2" xfId="123" xr:uid="{DA2203A5-8A7F-46E9-A6EC-6546F89A4B1F}"/>
    <cellStyle name="Comma 3 2 2" xfId="330" xr:uid="{44DB1701-8BBE-4C28-90D5-779459D536B5}"/>
    <cellStyle name="Comma 3 2 2 2" xfId="750" xr:uid="{9C5B1FBC-64D6-4892-AC99-5CB7F2CE612D}"/>
    <cellStyle name="Comma 3 2 3" xfId="749" xr:uid="{0FB06078-DB83-4FDB-9652-8A8FE6FE1E9B}"/>
    <cellStyle name="Comma 3 3" xfId="329" xr:uid="{625306F6-3B9D-475B-9356-486429C691AF}"/>
    <cellStyle name="Comma 3 3 2" xfId="751" xr:uid="{3F401560-48A4-4A37-AC8E-F3A2A4CCEA04}"/>
    <cellStyle name="Comma 3 4" xfId="433" xr:uid="{B91F5ADF-BC8C-42C5-85FD-1308B5A1ABC2}"/>
    <cellStyle name="Comma 3 4 2" xfId="753" xr:uid="{F8F25FF6-19FB-45B4-9D92-A3B646560E53}"/>
    <cellStyle name="Comma 3 4 3" xfId="752" xr:uid="{68EF297A-DA67-4C79-BFC0-B3AE65CF89B6}"/>
    <cellStyle name="Comma 3 5" xfId="754" xr:uid="{9C2BE10F-4118-495F-92A0-C7D82465C841}"/>
    <cellStyle name="Comma 3 6" xfId="122" xr:uid="{C3AE37A2-2101-4F32-A953-45605A27AA01}"/>
    <cellStyle name="Comma 3 7" xfId="56" xr:uid="{825289E6-F864-454A-BBC0-78DCA6FEC06E}"/>
    <cellStyle name="Comma 3 8" xfId="29" xr:uid="{5C744507-8F86-48B6-8A40-3993EB61F933}"/>
    <cellStyle name="Comma 3 9" xfId="1195" xr:uid="{6A644887-D15A-4F47-8870-ED221D7A755B}"/>
    <cellStyle name="Comma 30" xfId="23" xr:uid="{6503CB9C-8657-4351-B72C-448EA32A7BA1}"/>
    <cellStyle name="Comma 31" xfId="1193" xr:uid="{06CC7B4D-C24E-4C56-87C8-710D82FF2DC6}"/>
    <cellStyle name="Comma 38" xfId="1188" xr:uid="{E3956CF5-3D20-44B2-A08A-054413E99522}"/>
    <cellStyle name="Comma 4" xfId="59" xr:uid="{5DE00110-CBD5-4FD5-9FF6-B031AF6FE9D7}"/>
    <cellStyle name="Comma 4 2" xfId="125" xr:uid="{EF0B9DC0-0961-4C7B-B380-C419DAE7B8C8}"/>
    <cellStyle name="Comma 4 2 2" xfId="332" xr:uid="{9ACE193D-520A-49F9-9D5D-FF274B29F018}"/>
    <cellStyle name="Comma 4 2 2 2" xfId="756" xr:uid="{7264FB64-B81A-490E-BCE4-686DF10094FE}"/>
    <cellStyle name="Comma 4 3" xfId="331" xr:uid="{5951EDCC-5F4B-4B7A-A893-05BB71A40FE1}"/>
    <cellStyle name="Comma 4 3 2" xfId="757" xr:uid="{708776EE-66FC-4326-9AA5-A484966A0A11}"/>
    <cellStyle name="Comma 4 3 2 2" xfId="758" xr:uid="{3DE3E1AC-0545-46EC-BE5A-128B5C9BC910}"/>
    <cellStyle name="Comma 4 3 2 5" xfId="759" xr:uid="{4525647F-86C8-4DBE-A967-863D4E3055DE}"/>
    <cellStyle name="Comma 4 3 2 6 2 2" xfId="760" xr:uid="{3E583B27-50C7-4E08-9D3A-6AE56E8E10D1}"/>
    <cellStyle name="Comma 4 4" xfId="437" xr:uid="{85F3F477-CAA4-45D7-9EC5-3AF4DA539AA6}"/>
    <cellStyle name="Comma 4 4 7 2" xfId="761" xr:uid="{A613C45F-1BFD-4EA9-BE0E-2F2362E0410B}"/>
    <cellStyle name="Comma 4 5" xfId="755" xr:uid="{186F7BB4-C030-4A16-B297-BEB709F60F4C}"/>
    <cellStyle name="Comma 4 6" xfId="124" xr:uid="{4E5CCE8E-80FB-466D-B09D-A4972B2693FF}"/>
    <cellStyle name="Comma 4_Detail-MAY.07" xfId="762" xr:uid="{19BE4551-67FF-412F-8E17-9281B5204CCE}"/>
    <cellStyle name="Comma 42" xfId="333" xr:uid="{E8EC1BB8-81F6-4DEA-8E4B-7A0EA9A4C826}"/>
    <cellStyle name="Comma 44" xfId="9" xr:uid="{00000000-0005-0000-0000-000008000000}"/>
    <cellStyle name="Comma 5" xfId="65" xr:uid="{15A8695C-C517-431A-A2CA-2D9BB52198A6}"/>
    <cellStyle name="Comma 5 2" xfId="334" xr:uid="{FD3CFE5C-5557-4371-AD60-DB84021D7FC2}"/>
    <cellStyle name="Comma 5 3" xfId="438" xr:uid="{9A762930-C6F8-4A1F-949D-F0042F35E191}"/>
    <cellStyle name="Comma 5 4" xfId="763" xr:uid="{A8C7A420-1351-4529-9A2F-ECF52F953E91}"/>
    <cellStyle name="Comma 5 5" xfId="152" xr:uid="{E4211EDF-982A-4AE6-BEDE-D001AB8040F7}"/>
    <cellStyle name="Comma 6" xfId="34" xr:uid="{495CC62A-5DDA-45EC-9129-A6F49A17626F}"/>
    <cellStyle name="Comma 6 2" xfId="335" xr:uid="{80A034C9-1077-463C-AE53-4F62DBD76C0A}"/>
    <cellStyle name="Comma 6 3" xfId="451" xr:uid="{6842BF69-48EF-44CA-B314-42B7F5B53787}"/>
    <cellStyle name="Comma 6 4" xfId="764" xr:uid="{0F5FBF00-2885-4401-AA6B-A4538FC98F64}"/>
    <cellStyle name="Comma 6 5" xfId="126" xr:uid="{6C545EEF-E5A2-4B3A-9677-1C2500969FCB}"/>
    <cellStyle name="Comma 65" xfId="10" xr:uid="{00000000-0005-0000-0000-000009000000}"/>
    <cellStyle name="Comma 68" xfId="11" xr:uid="{00000000-0005-0000-0000-00000A000000}"/>
    <cellStyle name="Comma 7" xfId="127" xr:uid="{B6735F9B-CD6A-4172-B023-424A33B8051E}"/>
    <cellStyle name="Comma 7 2" xfId="336" xr:uid="{7A2B01E2-D115-4792-B221-22206B0B145F}"/>
    <cellStyle name="Comma 7 3" xfId="456" xr:uid="{0E2FAEB8-6EBF-46BC-8DF8-EFA6C08493D0}"/>
    <cellStyle name="Comma 7 4" xfId="765" xr:uid="{B6DF4ECF-9521-4993-B99C-AB386DB74A99}"/>
    <cellStyle name="Comma 70" xfId="12" xr:uid="{00000000-0005-0000-0000-00000B000000}"/>
    <cellStyle name="Comma 8" xfId="128" xr:uid="{77CD14DE-DD25-4C07-A1C5-21D56429EAC0}"/>
    <cellStyle name="Comma 8 2" xfId="337" xr:uid="{221A661E-206B-430B-A46D-85598E2F0472}"/>
    <cellStyle name="Comma 8 3" xfId="766" xr:uid="{130C3728-02AF-4B54-9720-C711654BC6A1}"/>
    <cellStyle name="Comma 9" xfId="112" xr:uid="{F2C23F83-D4FE-43EB-9856-B0D53FDD75D2}"/>
    <cellStyle name="Comma 9 2" xfId="768" xr:uid="{62514540-25D9-480B-8B00-A30B2243C816}"/>
    <cellStyle name="Comma 9 3" xfId="767" xr:uid="{5838B6AA-310E-4519-B2BD-004E690638FB}"/>
    <cellStyle name="comma zerodec" xfId="129" xr:uid="{994BDCDF-810E-40CC-B79C-44DD3104D9DD}"/>
    <cellStyle name="comma zerodec 2" xfId="769" xr:uid="{53AE3B39-ACB8-43F0-A8F1-5997DFF49A7A}"/>
    <cellStyle name="Comma0" xfId="770" xr:uid="{4AD95C62-8BDC-4720-B941-BE84B99AC0B1}"/>
    <cellStyle name="Cover Date" xfId="771" xr:uid="{6C0A70FA-A962-4837-B5E4-B1BCE3F626EC}"/>
    <cellStyle name="Cover Subtitle" xfId="772" xr:uid="{23DA6153-8BE9-4E81-BCDE-AC11C1DCE4EC}"/>
    <cellStyle name="Cover Title" xfId="773" xr:uid="{2FEF09CC-D29B-40B8-AB26-C0A7117D3A92}"/>
    <cellStyle name="Curren - Style3" xfId="774" xr:uid="{7CF81502-E991-45F3-A6B4-060FB416A97B}"/>
    <cellStyle name="Curren - Style4" xfId="775" xr:uid="{D715A2A7-5FB0-458C-9385-183182E46576}"/>
    <cellStyle name="Currency [0] 2" xfId="152" xr:uid="{DCC43DD5-A9C8-4098-96C2-34A67BB57387}"/>
    <cellStyle name="Currency [00]" xfId="776" xr:uid="{F0C963BC-30FA-4AED-B6B7-CD01600DE935}"/>
    <cellStyle name="Currency 2" xfId="31" xr:uid="{17519D1B-A270-4431-882D-2ADB603B2973}"/>
    <cellStyle name="Currency 2 2" xfId="777" xr:uid="{19688BC4-0276-4E81-81E7-685BFD3CD0BD}"/>
    <cellStyle name="Currency 2 2 2 2 4" xfId="778" xr:uid="{A8FCFD0E-7BCD-48F0-B09B-182BD9079675}"/>
    <cellStyle name="Currency 2 3" xfId="152" xr:uid="{9D01F2AC-3487-4FB8-A17D-3C69016F879A}"/>
    <cellStyle name="Currency 2 5" xfId="779" xr:uid="{1A28D5DD-811F-4825-ACAD-731A12E5CCEF}"/>
    <cellStyle name="Currency0" xfId="780" xr:uid="{D4FF16DC-CD08-46D7-9889-AD14E9A2A7BC}"/>
    <cellStyle name="Currency1" xfId="130" xr:uid="{28644C23-C621-494B-86FA-E2CE150AF404}"/>
    <cellStyle name="Currency1 2" xfId="781" xr:uid="{CFB36B20-A181-4811-B591-76AF9A6930D8}"/>
    <cellStyle name="Dan" xfId="782" xr:uid="{A7E0EAC4-05C4-41C8-9936-33F5D5006224}"/>
    <cellStyle name="Dataentry" xfId="783" xr:uid="{9C0C25FA-BFCD-4D95-8088-91E27FF5C026}"/>
    <cellStyle name="Date" xfId="784" xr:uid="{3ED94C0D-8216-455D-B2CD-CDB209EB2A85}"/>
    <cellStyle name="Date Short" xfId="785" xr:uid="{48FF8C2A-F6D4-4CE8-945C-E99CEA635451}"/>
    <cellStyle name="Date_Lead&amp;Adjust210909" xfId="786" xr:uid="{9A0CD412-BB27-492E-8934-17A6B188D602}"/>
    <cellStyle name="Dezimal [0]_OPTIMIR1 (deutsch)" xfId="787" xr:uid="{DB38939A-985E-4B3F-9E2D-866FDACFBDF6}"/>
    <cellStyle name="Dezimal_OPTIMIR1 (deutsch)" xfId="788" xr:uid="{52BCC4B8-17B0-4502-A61F-C7336EDE165E}"/>
    <cellStyle name="Dollar (zero dec)" xfId="131" xr:uid="{195DBD87-EC67-4D07-B288-B88940A5C6F7}"/>
    <cellStyle name="Dollar (zero dec) 2" xfId="789" xr:uid="{43641384-28CE-46AC-925B-436BD5A78177}"/>
    <cellStyle name="Downfoot" xfId="790" xr:uid="{4A5A5460-458C-42F7-B7B1-50A1D90B55A3}"/>
    <cellStyle name="E&amp;Y House" xfId="791" xr:uid="{D4288832-7617-4EE9-A0A5-1BF66134353E}"/>
    <cellStyle name="Enter Currency (0)" xfId="792" xr:uid="{32996B46-BD69-4C81-873A-94006D6F914A}"/>
    <cellStyle name="Enter Currency (2)" xfId="793" xr:uid="{8B2D82C0-7EFD-439E-A0AA-3323FDFB3456}"/>
    <cellStyle name="Enter Units (0)" xfId="794" xr:uid="{81BF28EE-FD56-476E-89EC-F17C5F0B19A7}"/>
    <cellStyle name="Enter Units (1)" xfId="795" xr:uid="{33FB346B-211B-4F3B-A018-5AD4F5A5E69B}"/>
    <cellStyle name="Enter Units (2)" xfId="796" xr:uid="{975CA722-F680-40CC-AC7C-74758AB792FA}"/>
    <cellStyle name="Excel Built-in Normal" xfId="60" xr:uid="{789CAC9B-A4EE-45DF-9080-E3F1C6F72DA3}"/>
    <cellStyle name="Explanatory Text 10" xfId="1145" xr:uid="{8FDCA44F-CFC4-4537-9BD3-BF6493A7FF83}"/>
    <cellStyle name="Explanatory Text 11" xfId="86" xr:uid="{B91975FC-CAAE-4E20-A075-F33619B91007}"/>
    <cellStyle name="Explanatory Text 2" xfId="338" xr:uid="{1BEE29B8-CF22-4D92-81BD-BB4BC11683B4}"/>
    <cellStyle name="Explanatory Text 2 2" xfId="339" xr:uid="{C3D8B2D6-77DC-4D43-9EE1-79C7AB2959A1}"/>
    <cellStyle name="Explanatory Text 2 3" xfId="797" xr:uid="{64E24889-9247-4EA6-999A-3C989D402900}"/>
    <cellStyle name="Explanatory Text 3" xfId="340" xr:uid="{BE232C7C-4C3A-4F8C-A60A-73B511598494}"/>
    <cellStyle name="Explanatory Text 3 2" xfId="798" xr:uid="{28565D5D-3E66-412E-B4BD-2900B9A4E3E3}"/>
    <cellStyle name="Explanatory Text 4" xfId="341" xr:uid="{25F264F7-578F-4498-843D-C31DC1BF91B0}"/>
    <cellStyle name="Explanatory Text 4 2" xfId="799" xr:uid="{4FF4A08C-1C6C-483B-8257-7C2A353F3716}"/>
    <cellStyle name="Explanatory Text 5" xfId="342" xr:uid="{6FE8641F-F827-4881-BE55-F81FE0757410}"/>
    <cellStyle name="Explanatory Text 5 2" xfId="800" xr:uid="{39046692-7935-4447-937B-86CBD83A84AE}"/>
    <cellStyle name="Explanatory Text 6" xfId="801" xr:uid="{FD77B382-94B1-4D1F-B854-057E1F30661F}"/>
    <cellStyle name="Explanatory Text 7" xfId="802" xr:uid="{99CBC363-9EC1-4FE6-A570-63CCE7E96AAA}"/>
    <cellStyle name="Explanatory Text 8" xfId="803" xr:uid="{3BCEE305-126A-4C4F-AA4A-CBEE59D83437}"/>
    <cellStyle name="Explanatory Text 9" xfId="804" xr:uid="{C21A31E1-86A7-42A4-9071-396B3DB315FB}"/>
    <cellStyle name="Fixed" xfId="805" xr:uid="{01056B69-604B-4125-8D7A-CC94EBC77D0B}"/>
    <cellStyle name="Footer SBILogo1" xfId="806" xr:uid="{9CEC921D-F52B-400A-B70E-5F96BCFC85F3}"/>
    <cellStyle name="Footer SBILogo2" xfId="807" xr:uid="{BE60C2A2-1005-482F-A651-8414704876FD}"/>
    <cellStyle name="Footnote" xfId="808" xr:uid="{00D9F407-DAB7-40C3-8262-86DBF2184431}"/>
    <cellStyle name="Footnote Reference" xfId="809" xr:uid="{077E6D98-8895-49AF-971E-D35B49DE95AD}"/>
    <cellStyle name="Footnote_Becl-W.PaperYE" xfId="810" xr:uid="{8BFF19E4-3729-4B95-B562-A1D1D069DA24}"/>
    <cellStyle name="Format Number Column" xfId="811" xr:uid="{45BF6C66-5995-4502-AEA6-6C4D4BEDCFDE}"/>
    <cellStyle name="Good 10" xfId="1135" xr:uid="{FD3AAF77-5BF0-42D0-B53C-554A110CA5B8}"/>
    <cellStyle name="Good 11" xfId="77" xr:uid="{EE1EEF02-E3A2-455A-BF4C-B4DEBD38260E}"/>
    <cellStyle name="Good 2" xfId="343" xr:uid="{476ED6C0-6946-4ACA-8958-9CB69CDA14F5}"/>
    <cellStyle name="Good 2 2" xfId="344" xr:uid="{107E4A97-868A-4AD9-A1C7-198DA83357C5}"/>
    <cellStyle name="Good 2 3" xfId="812" xr:uid="{B8277CD3-D1F5-4B8E-9898-4895B04E5D9F}"/>
    <cellStyle name="Good 3" xfId="345" xr:uid="{8865CD1F-5E15-4A6D-8DF3-6B784777C002}"/>
    <cellStyle name="Good 3 2" xfId="813" xr:uid="{D2C40DFD-6134-4CBB-A6F8-99FE8D7F94A9}"/>
    <cellStyle name="Good 4" xfId="346" xr:uid="{E4429A5A-BDC1-4544-AEB9-F4D59E439F22}"/>
    <cellStyle name="Good 4 2" xfId="814" xr:uid="{821A4618-309E-4C92-B4F5-66C7BAA79146}"/>
    <cellStyle name="Good 5" xfId="347" xr:uid="{4E3685FE-6111-45DA-81C7-414B6E13259D}"/>
    <cellStyle name="Good 5 2" xfId="815" xr:uid="{A4457475-0AF3-4C74-9E73-C4D0F5A5ECD9}"/>
    <cellStyle name="Good 6" xfId="816" xr:uid="{53A9CA68-DB3E-434D-BB44-8F5C5E2F6CBA}"/>
    <cellStyle name="Good 7" xfId="817" xr:uid="{1CDE2E8A-1F65-473D-8093-091C328AE1B5}"/>
    <cellStyle name="Good 8" xfId="818" xr:uid="{6A621AA3-3AB4-4E25-8251-4CFC05E52AE0}"/>
    <cellStyle name="Good 9" xfId="819" xr:uid="{1FC67F1D-03AC-4711-BB57-B00C26A17FEE}"/>
    <cellStyle name="Grey" xfId="132" xr:uid="{218F1435-8251-40BA-B959-EF04624C0135}"/>
    <cellStyle name="Grey 2" xfId="820" xr:uid="{FC52EA84-CCA8-4CD9-813B-A377AE676752}"/>
    <cellStyle name="Header" xfId="821" xr:uid="{DAE706DC-AA7E-4FD6-99BD-7F591940A611}"/>
    <cellStyle name="Header - Style1" xfId="822" xr:uid="{8A087A9A-7BB0-49CA-B4C1-1B385468861A}"/>
    <cellStyle name="Header Draft Stamp" xfId="823" xr:uid="{DC9F3328-7832-403A-B575-14416D0BF04A}"/>
    <cellStyle name="Header_Becl-W.PaperYE" xfId="824" xr:uid="{A126875D-394F-4E68-B5E0-C00D96ECFC70}"/>
    <cellStyle name="Header1" xfId="825" xr:uid="{A3933BA1-4207-4528-83C6-95D3A13CE97E}"/>
    <cellStyle name="Header2" xfId="826" xr:uid="{E913B580-17F9-45DE-92C8-2E26478FD7E0}"/>
    <cellStyle name="HEADING" xfId="827" xr:uid="{4222B33F-818C-451B-887F-E77F07459597}"/>
    <cellStyle name="Heading 1 10" xfId="1131" xr:uid="{E3CFF0FE-4D32-48C5-A5DF-2D632E51F143}"/>
    <cellStyle name="Heading 1 11" xfId="73" xr:uid="{9B617B16-BE20-4B3E-95E0-0988963B2423}"/>
    <cellStyle name="Heading 1 2" xfId="348" xr:uid="{D08D8DA7-75B4-4A91-AF9F-5BDDBFFD1CDE}"/>
    <cellStyle name="Heading 1 2 2" xfId="349" xr:uid="{9CA8C6C2-6CAE-4AB3-A010-E5109B0544AD}"/>
    <cellStyle name="Heading 1 2 3" xfId="828" xr:uid="{91CDB051-2946-45E0-BFB7-1083BA01004D}"/>
    <cellStyle name="Heading 1 3" xfId="350" xr:uid="{3F61080A-3011-41D4-8CCA-453B1E598512}"/>
    <cellStyle name="Heading 1 3 2" xfId="829" xr:uid="{AE5DE381-2678-4815-9D32-952AD73C07FD}"/>
    <cellStyle name="Heading 1 4" xfId="351" xr:uid="{48EEEB5A-59EC-4CCF-88C3-E554C00259E6}"/>
    <cellStyle name="Heading 1 4 2" xfId="830" xr:uid="{57913044-C191-4663-B2B7-274E91230231}"/>
    <cellStyle name="Heading 1 5" xfId="352" xr:uid="{4CC40657-F834-445F-B7AA-455E774C158F}"/>
    <cellStyle name="Heading 1 5 2" xfId="831" xr:uid="{A84E4F5A-E858-4232-B6D6-F3859A46776A}"/>
    <cellStyle name="Heading 1 6" xfId="832" xr:uid="{06D974CD-17E6-42B5-BB27-69ADF76AA796}"/>
    <cellStyle name="Heading 1 7" xfId="833" xr:uid="{01EB08F7-FBA2-4FC8-A31C-F45EE4CF1D7D}"/>
    <cellStyle name="Heading 1 8" xfId="834" xr:uid="{4F80D913-026C-4143-AA03-8742F9BD1BD1}"/>
    <cellStyle name="Heading 1 9" xfId="835" xr:uid="{4DB8A033-A269-4B22-814C-3C6BAFACBC0E}"/>
    <cellStyle name="Heading 1 Above" xfId="836" xr:uid="{131E1422-9CD3-4D52-B01A-EABAC252C49D}"/>
    <cellStyle name="Heading 1+" xfId="837" xr:uid="{FD20FB14-2F60-4526-81C7-F6B1B0B92524}"/>
    <cellStyle name="Heading 2 10" xfId="1132" xr:uid="{364498F1-B5FC-4B4B-B13B-783E122AEEE8}"/>
    <cellStyle name="Heading 2 11" xfId="74" xr:uid="{0331DD0E-F753-47BF-BCB2-404249457A35}"/>
    <cellStyle name="Heading 2 2" xfId="353" xr:uid="{8F65A06A-7531-4BAC-92D7-CC339BECCEC6}"/>
    <cellStyle name="Heading 2 2 2" xfId="354" xr:uid="{FD984A1F-43B4-40B4-B1A8-514E65E7DE3C}"/>
    <cellStyle name="Heading 2 2 3" xfId="838" xr:uid="{83166945-8CF7-4309-B4F4-A4D60205A313}"/>
    <cellStyle name="Heading 2 3" xfId="355" xr:uid="{90595EC9-AB66-4202-B83D-DEAEB54361D6}"/>
    <cellStyle name="Heading 2 3 2" xfId="839" xr:uid="{BDC3B59D-DE91-45BE-B13E-B36D77E1E49F}"/>
    <cellStyle name="Heading 2 4" xfId="356" xr:uid="{D05C9B50-DD06-4CDE-A400-F8E987731D7C}"/>
    <cellStyle name="Heading 2 4 2" xfId="840" xr:uid="{61E20933-862A-4BF7-83C6-5D305EE06284}"/>
    <cellStyle name="Heading 2 5" xfId="357" xr:uid="{08BB62AE-CFEC-4135-BFAF-259D023C8B8D}"/>
    <cellStyle name="Heading 2 5 2" xfId="841" xr:uid="{C2EB0C0E-7BE9-45EE-862E-0FC5838CEF11}"/>
    <cellStyle name="Heading 2 6" xfId="842" xr:uid="{79030521-7D84-4688-811E-7168E289CCB5}"/>
    <cellStyle name="Heading 2 7" xfId="843" xr:uid="{5437B0A7-48E7-4BFD-AEBA-AB7385E04387}"/>
    <cellStyle name="Heading 2 8" xfId="844" xr:uid="{810976B3-4E34-4F6A-866D-20122AD3F7A0}"/>
    <cellStyle name="Heading 2 9" xfId="845" xr:uid="{184F5E09-110F-426F-B772-9B4FDAF4CBBF}"/>
    <cellStyle name="Heading 2 Below" xfId="846" xr:uid="{4BD68A14-D625-4E2B-853E-DFFCF7B76523}"/>
    <cellStyle name="Heading 2+" xfId="847" xr:uid="{ECBD2D50-92D1-4164-82B2-D830BC781804}"/>
    <cellStyle name="Heading 3 10" xfId="1133" xr:uid="{B2262E93-8901-4D3E-B2D1-9E80E3D4CB0C}"/>
    <cellStyle name="Heading 3 11" xfId="75" xr:uid="{D9D3B598-B0B5-439C-A4D8-34951DB63DD7}"/>
    <cellStyle name="Heading 3 2" xfId="358" xr:uid="{D267B891-8245-4C9B-BEEB-90319F2B5D9D}"/>
    <cellStyle name="Heading 3 2 2" xfId="359" xr:uid="{512B6C8B-3D77-40A7-8727-EBB02A9245A2}"/>
    <cellStyle name="Heading 3 2 3" xfId="848" xr:uid="{0DC4A8A1-6D76-43B6-BE65-53A95CF428D4}"/>
    <cellStyle name="Heading 3 3" xfId="360" xr:uid="{E3D336F5-AB48-4F9A-B0FD-DA7DD0939C77}"/>
    <cellStyle name="Heading 3 3 2" xfId="849" xr:uid="{04F81AC3-8B90-4C3A-815B-0236B670D1EA}"/>
    <cellStyle name="Heading 3 4" xfId="361" xr:uid="{12F05A87-73A0-4BE5-886F-A4E79444D0CD}"/>
    <cellStyle name="Heading 3 4 2" xfId="850" xr:uid="{02781B72-8332-48BD-A3D5-249B5A742644}"/>
    <cellStyle name="Heading 3 5" xfId="362" xr:uid="{BD65C1AA-7259-4E9A-B6C8-02CBC4370F5E}"/>
    <cellStyle name="Heading 3 5 2" xfId="851" xr:uid="{227A59A3-65BA-4E93-8D29-2E1C9D77B956}"/>
    <cellStyle name="Heading 3 6" xfId="852" xr:uid="{7447AE83-9771-4B5B-98EB-48A125F03748}"/>
    <cellStyle name="Heading 3 7" xfId="853" xr:uid="{CB191ED8-6410-4EC2-939D-65E633BDDCEF}"/>
    <cellStyle name="Heading 3 8" xfId="854" xr:uid="{C65C7780-A393-4C91-867A-24B6859EB63A}"/>
    <cellStyle name="Heading 3 9" xfId="855" xr:uid="{9F96F246-0ACD-4869-A2CC-538559BBD2CE}"/>
    <cellStyle name="Heading 3+" xfId="856" xr:uid="{8ECB51AE-6D9C-4BB9-96A1-77F1222652B4}"/>
    <cellStyle name="Heading 4 10" xfId="1134" xr:uid="{25DEBDC7-459E-41EF-A6FE-2BF199D7A2C8}"/>
    <cellStyle name="Heading 4 11" xfId="76" xr:uid="{D7D80D4A-367B-4E9C-83FE-0314F7E54718}"/>
    <cellStyle name="Heading 4 2" xfId="363" xr:uid="{F5109BE1-382E-417E-A853-9CEA73D8A9A0}"/>
    <cellStyle name="Heading 4 2 2" xfId="364" xr:uid="{3B12B589-9933-4AF4-BCC6-4BFF582D00EE}"/>
    <cellStyle name="Heading 4 2 3" xfId="857" xr:uid="{FC54CD8C-C8D2-4E04-A1DE-1439534E7FB7}"/>
    <cellStyle name="Heading 4 3" xfId="365" xr:uid="{B1AEFA61-5811-477E-B742-91CB3D2F1E11}"/>
    <cellStyle name="Heading 4 3 2" xfId="858" xr:uid="{F78B58E9-383C-424C-87C2-3BE10FF58FE8}"/>
    <cellStyle name="Heading 4 4" xfId="366" xr:uid="{A7064045-D323-4DC5-82C8-0DB6AFA4F698}"/>
    <cellStyle name="Heading 4 4 2" xfId="859" xr:uid="{8498515F-4383-41DD-9AA6-6E6CA745DE0E}"/>
    <cellStyle name="Heading 4 5" xfId="367" xr:uid="{0FFC58B3-8E0B-4889-8688-6C312AAB5B92}"/>
    <cellStyle name="Heading 4 5 2" xfId="860" xr:uid="{7E6E4ABB-9336-44A1-818F-BA2746F41AD1}"/>
    <cellStyle name="Heading 4 6" xfId="861" xr:uid="{A073A9C6-AE58-4599-8517-49C39DAD2488}"/>
    <cellStyle name="Heading 4 7" xfId="862" xr:uid="{EC2B5C14-9099-4C3C-A35E-FACFF80BF84A}"/>
    <cellStyle name="Heading 4 8" xfId="863" xr:uid="{3BECADB1-50E3-4439-AA23-326DC9624370}"/>
    <cellStyle name="Heading 4 9" xfId="864" xr:uid="{BCCC60E2-9149-419E-9FBE-9FA02A4CE40B}"/>
    <cellStyle name="HEADING1" xfId="865" xr:uid="{8BE94E79-400E-4225-8610-4447B0EDBFF1}"/>
    <cellStyle name="HEADING2" xfId="866" xr:uid="{AB63494D-0EFD-4657-9849-E2A4D1D4C38F}"/>
    <cellStyle name="Hyperlink 2" xfId="867" xr:uid="{05F05B96-C0CF-4B31-BAAA-CDBB8E4C3622}"/>
    <cellStyle name="Hyperlink 3" xfId="868" xr:uid="{DFEB6D49-A18B-4121-8953-AB725DEA099C}"/>
    <cellStyle name="Indent" xfId="869" xr:uid="{0337DCA2-7A26-49BF-AD4E-E70B5470524F}"/>
    <cellStyle name="Input [yellow]" xfId="133" xr:uid="{D6508EDC-3DF4-4003-AD7B-C21285E78A68}"/>
    <cellStyle name="Input [yellow] 2" xfId="870" xr:uid="{5277F582-89C7-4724-A11A-4A0D465A02EC}"/>
    <cellStyle name="Input 10" xfId="1138" xr:uid="{C03F09F0-1CD9-485A-AB44-B495C360C538}"/>
    <cellStyle name="Input 11" xfId="80" xr:uid="{7AB0CE9B-C27A-41A6-8AE4-EF7301303D10}"/>
    <cellStyle name="Input 2" xfId="368" xr:uid="{539EDF90-775C-4483-A5E7-332E9D19D08E}"/>
    <cellStyle name="Input 2 2" xfId="369" xr:uid="{647F75F9-6180-4040-AB76-91A3FCCABD8D}"/>
    <cellStyle name="Input 2 3" xfId="871" xr:uid="{599B4527-D29B-4FFA-B709-958EFC2A8F21}"/>
    <cellStyle name="Input 3" xfId="370" xr:uid="{959C7B74-AC01-4295-9EF5-B02ADC9A113E}"/>
    <cellStyle name="Input 3 2" xfId="872" xr:uid="{BDFAAFC9-65D3-4316-8512-949C3471C7C0}"/>
    <cellStyle name="Input 4" xfId="371" xr:uid="{D7435BD4-1404-467C-AD40-40960EA11867}"/>
    <cellStyle name="Input 4 2" xfId="873" xr:uid="{E3B4B1BE-A614-4849-8AF4-A6046B56DBEB}"/>
    <cellStyle name="Input 5" xfId="372" xr:uid="{4B7055D9-ED80-41A7-B817-E219BE21DF35}"/>
    <cellStyle name="Input 5 2" xfId="874" xr:uid="{B1203A92-CA7C-4A9C-AA1C-D3B718553360}"/>
    <cellStyle name="Input 6" xfId="875" xr:uid="{ED998C26-1A5F-4619-A706-560D77260AE7}"/>
    <cellStyle name="Input 7" xfId="876" xr:uid="{B5494511-FB76-409D-88E0-6EE85EBAE872}"/>
    <cellStyle name="Input 8" xfId="877" xr:uid="{A056B3D7-87A7-4B79-BA0E-2D46CF4CF43C}"/>
    <cellStyle name="Input 9" xfId="878" xr:uid="{E566E8C8-3680-4FA4-823C-62311D694067}"/>
    <cellStyle name="KPMG Heading 1" xfId="879" xr:uid="{77E915FA-ACEF-4D7D-B59B-ACD2BA0176CF}"/>
    <cellStyle name="KPMG Heading 2" xfId="880" xr:uid="{5404F362-3D15-4867-A2F7-5C483C099D80}"/>
    <cellStyle name="KPMG Heading 3" xfId="881" xr:uid="{A6BA9D3C-0614-4FB4-8E3E-FC1934511964}"/>
    <cellStyle name="KPMG Heading 4" xfId="882" xr:uid="{FD79996B-E7D2-41B3-ADFD-3618AB4E38A0}"/>
    <cellStyle name="KPMG Normal" xfId="883" xr:uid="{D1F63687-C4C6-43BC-8A4D-80C8B43297F4}"/>
    <cellStyle name="KPMG Normal Text" xfId="884" xr:uid="{7FC1DBAF-9C41-4424-A219-E80B8BDA4E51}"/>
    <cellStyle name="L_BORDER_A" xfId="885" xr:uid="{1B17DC12-1EC1-4933-8792-E370F17A8499}"/>
    <cellStyle name="L_BORDER_A_AR" xfId="886" xr:uid="{C1F03A87-09CB-4BC3-A093-E469FAB6341D}"/>
    <cellStyle name="L_BORDER_A_AR Report 2009" xfId="887" xr:uid="{AEEB570E-8F85-4AB0-9E99-227E29A6FDBD}"/>
    <cellStyle name="L_BORDER_A_AR Report 2009_Royal y'50 T2-Final-old excel_201009" xfId="888" xr:uid="{53A8F742-60E7-44C0-99C6-FB3C011A17EA}"/>
    <cellStyle name="L_BORDER_A_AR2007-FINAL" xfId="889" xr:uid="{45EDD542-3A09-44A9-AFD0-11491B3D0C17}"/>
    <cellStyle name="L_BORDER_A_AR2007-FINAL_Royal y'50 T2-Final-old excel_201009" xfId="890" xr:uid="{54F13DCE-987B-4003-9715-C8AB856E4319}"/>
    <cellStyle name="L_BORDER_A_Begin_2008" xfId="891" xr:uid="{79CB77B3-FDDB-4AD0-A8A5-CE50AF42BACA}"/>
    <cellStyle name="L_BORDER_A_Book1" xfId="892" xr:uid="{2E7EC76E-F4DC-4D1F-A316-8C38C0AB047C}"/>
    <cellStyle name="L_BORDER_A_Book1_Royal y'50 T2-Final-old excel_201009" xfId="893" xr:uid="{CCEDC8B8-D8DA-4BE0-8620-37F1A553B2C3}"/>
    <cellStyle name="L_BORDER_A_Cashflow-May-09" xfId="894" xr:uid="{74892F93-B7E1-450E-893C-DB3520B8BEAF}"/>
    <cellStyle name="L_BORDER_A_FS YTD MAR 2008-NUI-6.10.08-NUI" xfId="895" xr:uid="{8DB0EC1F-E2F3-406C-AEBE-046F47E55C41}"/>
    <cellStyle name="L_BORDER_A_Reconcile_Fixassets" xfId="896" xr:uid="{7B0D34B2-EA0D-45F7-A1CD-CA1BF1AC7718}"/>
    <cellStyle name="L_BORDER_A_Royal y'50 T2-Final-old excel_201009" xfId="897" xr:uid="{51C26B62-B925-4A32-A6FE-F80979EF6F35}"/>
    <cellStyle name="L_BORDER_A_TB_Final2007" xfId="898" xr:uid="{A5FD5EEC-A25D-4143-A794-822D3A4AA3EA}"/>
    <cellStyle name="L_BORDER_A_TB_Final2007_Royal y'50 T2-Final-old excel_201009" xfId="899" xr:uid="{7B3D9D67-B686-4786-8ADD-5D5272316F49}"/>
    <cellStyle name="Link Currency (0)" xfId="900" xr:uid="{F0403389-63CA-4649-9005-5A83F94D85D6}"/>
    <cellStyle name="Link Currency (2)" xfId="901" xr:uid="{4EE85F20-C2E2-40F9-9309-9FF7F0896358}"/>
    <cellStyle name="Link Units (0)" xfId="902" xr:uid="{2754CA29-F7CE-4B97-9A16-BCBCBC466ECC}"/>
    <cellStyle name="Link Units (1)" xfId="903" xr:uid="{32E26B7B-C9FE-47E0-8690-11D3CC5954CD}"/>
    <cellStyle name="Link Units (2)" xfId="904" xr:uid="{894190A1-49E8-4640-94E0-9B4F82AFE1BD}"/>
    <cellStyle name="Linked Cell 10" xfId="1141" xr:uid="{624A5579-3147-4DD4-A707-07A4232BD419}"/>
    <cellStyle name="Linked Cell 11" xfId="83" xr:uid="{ECB9A052-C998-47AC-9D67-AE9154CC541E}"/>
    <cellStyle name="Linked Cell 2" xfId="373" xr:uid="{73DE7D70-0D32-4297-A8B7-EEEB7DA1919C}"/>
    <cellStyle name="Linked Cell 2 2" xfId="374" xr:uid="{30AF6A8E-F13E-4BF7-A8BB-287A03D4DDD9}"/>
    <cellStyle name="Linked Cell 2 3" xfId="905" xr:uid="{CAA42539-E843-4A43-A691-0E5D02BE78C5}"/>
    <cellStyle name="Linked Cell 3" xfId="375" xr:uid="{9E454BF1-EC08-4000-8FAE-D0520A954CBD}"/>
    <cellStyle name="Linked Cell 3 2" xfId="906" xr:uid="{A8671215-AABC-4FAD-801C-0F2472B2C5B0}"/>
    <cellStyle name="Linked Cell 4" xfId="376" xr:uid="{5112AFF6-4799-45DC-92D7-C6767C098100}"/>
    <cellStyle name="Linked Cell 4 2" xfId="907" xr:uid="{89E7EA4D-166E-4063-A8DF-F9931F092105}"/>
    <cellStyle name="Linked Cell 5" xfId="377" xr:uid="{155278C0-38F5-4DD8-8DF9-7C98A0476EC3}"/>
    <cellStyle name="Linked Cell 5 2" xfId="908" xr:uid="{ABB822A7-16D7-4C59-B699-472529DF0958}"/>
    <cellStyle name="Linked Cell 6" xfId="909" xr:uid="{2B06643A-64EF-4548-9A87-628988806834}"/>
    <cellStyle name="Linked Cell 7" xfId="910" xr:uid="{9DD447E6-854D-4257-88F7-C2ADF1BD73AE}"/>
    <cellStyle name="Linked Cell 8" xfId="911" xr:uid="{472FF169-D600-4F26-9CF7-B78CE2B8074A}"/>
    <cellStyle name="Linked Cell 9" xfId="912" xr:uid="{F55348E4-6C40-48F6-A665-9212F1AAECB1}"/>
    <cellStyle name="Milliers [0]_AR1194" xfId="913" xr:uid="{4EAFE3F4-D08A-4EDF-A77F-9C13C2B52DE2}"/>
    <cellStyle name="Milliers_AR1194" xfId="914" xr:uid="{B3010838-45EF-4A56-A659-CA1EFA14E801}"/>
    <cellStyle name="Model" xfId="915" xr:uid="{7D987717-74C2-4612-AEFF-4602541B7629}"/>
    <cellStyle name="Mon?taire [0]_AR1194" xfId="916" xr:uid="{95B1CA79-6CF4-475A-A865-3D5A42E10654}"/>
    <cellStyle name="Mon?taire_AR1194" xfId="917" xr:uid="{3C00B19C-BEE3-4FC2-BE72-D2F42814C23E}"/>
    <cellStyle name="Monétaire [0]_AR1194" xfId="918" xr:uid="{D7ED8C51-AE36-473D-BD01-F051A4D9BB33}"/>
    <cellStyle name="Monétaire_AR1194" xfId="919" xr:uid="{4D0BD0BD-60B9-4089-A68F-5486F53A934E}"/>
    <cellStyle name="Monetario0" xfId="920" xr:uid="{DD271F37-A469-4747-8641-B2ACF498A918}"/>
    <cellStyle name="Mon้taire [0]_AR1194" xfId="921" xr:uid="{CE3905DD-A5B9-4FBF-B36A-999B51011FCB}"/>
    <cellStyle name="Mon้taire_AR1194" xfId="922" xr:uid="{5EE43B60-C01C-4C80-9827-DF067237B0B1}"/>
    <cellStyle name="Neutral 10" xfId="1137" xr:uid="{FE64B8E3-DCEC-4C2B-8644-29E9CC30DC0D}"/>
    <cellStyle name="Neutral 11" xfId="79" xr:uid="{A577B600-6321-4A19-8694-8EDAD5860620}"/>
    <cellStyle name="Neutral 2" xfId="378" xr:uid="{AFC118BE-2E2E-4459-8C56-D616888B0708}"/>
    <cellStyle name="Neutral 2 2" xfId="379" xr:uid="{E0D8AA47-16FB-46EE-A4FD-711AEAE5C18B}"/>
    <cellStyle name="Neutral 2 3" xfId="923" xr:uid="{74DB4F14-C8C2-4BF8-A200-889FCAE7FBC2}"/>
    <cellStyle name="Neutral 3" xfId="380" xr:uid="{3AEDA440-BBCC-4D46-954E-F415F7EBFCA8}"/>
    <cellStyle name="Neutral 3 2" xfId="924" xr:uid="{E99F061E-BEF9-44E1-89AE-71DF32266759}"/>
    <cellStyle name="Neutral 4" xfId="381" xr:uid="{B42E352C-EDB1-4FC4-B588-FD74FB428CC6}"/>
    <cellStyle name="Neutral 4 2" xfId="925" xr:uid="{DDFFF412-75B6-425E-A1AB-0ABD255BBF09}"/>
    <cellStyle name="Neutral 5" xfId="382" xr:uid="{E591AECB-CCF0-4084-A165-5250D43B9C7E}"/>
    <cellStyle name="Neutral 5 2" xfId="926" xr:uid="{731F5AED-FA4E-4077-9F9F-9C576CA45396}"/>
    <cellStyle name="Neutral 6" xfId="927" xr:uid="{80E262A2-900C-47FB-BD26-83937E726BAB}"/>
    <cellStyle name="Neutral 7" xfId="928" xr:uid="{A6CA884C-195C-4CBA-A52D-69F63DB8713D}"/>
    <cellStyle name="Neutral 8" xfId="929" xr:uid="{91F2E3D2-5FD2-4A3D-A5AA-121502F86A85}"/>
    <cellStyle name="Neutral 9" xfId="930" xr:uid="{B7383C49-7614-4E75-9A6F-E3E1BD67FA57}"/>
    <cellStyle name="no dec" xfId="134" xr:uid="{0402034A-BB34-45B2-90F3-FE657AEC57A2}"/>
    <cellStyle name="Normal" xfId="0" builtinId="0"/>
    <cellStyle name="Normal - Style1" xfId="135" xr:uid="{39C3523B-22C5-436F-9F0A-F4D123BE3377}"/>
    <cellStyle name="Normal - Style1 2" xfId="931" xr:uid="{05DB1A9D-D721-45FC-8E58-B02ED5979CA2}"/>
    <cellStyle name="Normal - Style5" xfId="932" xr:uid="{91AE65F5-7BD9-4F21-89EE-C749623A887F}"/>
    <cellStyle name="Normal 10" xfId="136" xr:uid="{F27C1FDD-B321-4958-98FE-9735E7B07CE3}"/>
    <cellStyle name="Normal 10 2" xfId="383" xr:uid="{0D05246D-971B-4BA4-84DC-217530A83D2B}"/>
    <cellStyle name="Normal 10 3" xfId="933" xr:uid="{8E9710D3-6B0D-4B21-BDAD-75E8B7A92932}"/>
    <cellStyle name="Normal 11" xfId="164" xr:uid="{CF74F829-FF20-4A13-845D-0E455147BC0F}"/>
    <cellStyle name="Normal 11 2" xfId="384" xr:uid="{7CE46C53-7CEE-4C14-B1EF-3AC90190C466}"/>
    <cellStyle name="Normal 11 3" xfId="934" xr:uid="{7107CF22-7764-4087-8669-BC3B5E23ACA6}"/>
    <cellStyle name="Normal 12" xfId="428" xr:uid="{B0DED463-817E-4C86-BCEB-08BCA96DF77E}"/>
    <cellStyle name="Normal 12 2" xfId="935" xr:uid="{2620F221-1A9C-4F89-A778-C495A92AA381}"/>
    <cellStyle name="Normal 13" xfId="936" xr:uid="{9510121D-EF2F-4514-8D48-F93076D8C47F}"/>
    <cellStyle name="Normal 13 2" xfId="937" xr:uid="{C8B58BC5-8A4A-4CD8-A723-1D37F237DE82}"/>
    <cellStyle name="Normal 14" xfId="938" xr:uid="{EB63F145-01A0-483C-AA22-CBFE42066C5B}"/>
    <cellStyle name="Normal 15" xfId="939" xr:uid="{86B8F0CF-EA84-481C-A1E8-E0BE5633BD52}"/>
    <cellStyle name="Normal 15 2" xfId="940" xr:uid="{601DB8D9-F4F0-4594-840D-60F4E4A94877}"/>
    <cellStyle name="Normal 16" xfId="13" xr:uid="{00000000-0005-0000-0000-00000D000000}"/>
    <cellStyle name="Normal 16 2" xfId="941" xr:uid="{BED79733-9DD8-4D7F-9671-B91DB4048199}"/>
    <cellStyle name="Normal 17" xfId="942" xr:uid="{314A1B4F-F301-400F-BB02-8B3C19F30968}"/>
    <cellStyle name="Normal 18" xfId="943" xr:uid="{F8535707-30CA-4424-A443-6849C3061EB2}"/>
    <cellStyle name="Normal 19" xfId="944" xr:uid="{C32F75C3-6733-45C6-83FE-CA71CD0F610C}"/>
    <cellStyle name="Normal 2" xfId="14" xr:uid="{00000000-0005-0000-0000-00000E000000}"/>
    <cellStyle name="Normal 2 2" xfId="48" xr:uid="{DC1A98FB-1C73-44A2-8B03-C89E93F443F7}"/>
    <cellStyle name="Normal 2 2 2" xfId="138" xr:uid="{0FBA33E0-CC2B-4E77-91A3-C376DDC9B56E}"/>
    <cellStyle name="Normal 2 2 2 2" xfId="385" xr:uid="{F540CA17-908C-48C5-8E15-E88E44BCCF4B}"/>
    <cellStyle name="Normal 2 2 2 2 2" xfId="42" xr:uid="{92DCBFEF-39C7-4910-AC86-4C627CAF6FF9}"/>
    <cellStyle name="Normal 2 2 3" xfId="139" xr:uid="{FFA5DEC7-00C0-47FB-9C9B-BB806EDA609E}"/>
    <cellStyle name="Normal 2 2 4" xfId="452" xr:uid="{83F92BED-D35A-486D-A7AA-D6708CFC2515}"/>
    <cellStyle name="Normal 2 3" xfId="53" xr:uid="{E976CE7D-B49E-469B-AAD3-1A1F38EF96D2}"/>
    <cellStyle name="Normal 2 3 2" xfId="387" xr:uid="{E37F2C3A-E333-4D6A-93C5-DAB08E365DF8}"/>
    <cellStyle name="Normal 2 3 3" xfId="386" xr:uid="{FF0FE4A2-ACC2-4A5A-BE44-D2AF2530E1FB}"/>
    <cellStyle name="Normal 2 3 4" xfId="945" xr:uid="{5C4843DC-8022-40DD-8624-8EE860624221}"/>
    <cellStyle name="Normal 2 3 5" xfId="140" xr:uid="{D3DF0BA4-6590-49CF-8FED-CBA4320B4153}"/>
    <cellStyle name="Normal 2 4" xfId="62" xr:uid="{56BCFF44-7E85-4234-96BD-1FFA8D542A4F}"/>
    <cellStyle name="Normal 2 4 2" xfId="946" xr:uid="{646BAB0D-B156-4A5C-8B77-5F155AB18688}"/>
    <cellStyle name="Normal 2 4 3" xfId="141" xr:uid="{0442A9A7-A027-431C-BE11-2BC01C3BEBD9}"/>
    <cellStyle name="Normal 2 5" xfId="66" xr:uid="{6B0526B2-1161-4784-BB57-129722BB2BA8}"/>
    <cellStyle name="Normal 2 5 2" xfId="137" xr:uid="{8DF7EEF0-4CE5-4DAF-B1E6-551FCEB95D1F}"/>
    <cellStyle name="Normal 2 6" xfId="947" xr:uid="{81519440-8383-41AB-A41A-8B3C37883DDD}"/>
    <cellStyle name="Normal 2 7" xfId="46" xr:uid="{80AB5AAA-9851-4594-9E2A-38BE90B33461}"/>
    <cellStyle name="Normal 2 8" xfId="24" xr:uid="{127F1D82-1BFD-4EF6-8701-6417A6B6EC6E}"/>
    <cellStyle name="Normal 2 9" xfId="1205" xr:uid="{83778224-AAFD-4AC6-A03A-9BE4F75248EA}"/>
    <cellStyle name="Normal 2_KSFT_From cal tax CIT" xfId="948" xr:uid="{9DF263E3-2BCD-4619-803C-1096A5F5A2E1}"/>
    <cellStyle name="Normal 20" xfId="949" xr:uid="{116FEA62-EFB5-457B-926C-7DB9254676F8}"/>
    <cellStyle name="Normal 20 2" xfId="950" xr:uid="{705EA954-E81F-4722-A804-5EB6BDA2D857}"/>
    <cellStyle name="Normal 21" xfId="457" xr:uid="{E34AD617-7D4F-4A40-8E47-CA07FC680CF8}"/>
    <cellStyle name="Normal 22" xfId="1129" xr:uid="{9C2CCE97-AF84-4DEF-8731-1667786143E0}"/>
    <cellStyle name="Normal 23" xfId="67" xr:uid="{F1A7C989-1362-41C0-985B-9F6AB1DE5025}"/>
    <cellStyle name="Normal 24" xfId="22" xr:uid="{A0A97A5E-8835-4D9E-99FB-B174EB77ABE9}"/>
    <cellStyle name="Normal 25" xfId="1192" xr:uid="{6A61186F-BB33-4CFC-829D-7F4C5E57D3FF}"/>
    <cellStyle name="Normal 3" xfId="15" xr:uid="{00000000-0005-0000-0000-00000F000000}"/>
    <cellStyle name="Normal 3 10" xfId="1198" xr:uid="{87D41F71-5C1A-4875-8221-DF2A4BAE6205}"/>
    <cellStyle name="Normal 3 17" xfId="1187" xr:uid="{823D2102-692F-4BC6-B523-DD768675F65D}"/>
    <cellStyle name="Normal 3 2" xfId="143" xr:uid="{D9A854B6-DAB5-4D17-A414-80A2CB0C1E55}"/>
    <cellStyle name="Normal 3 2 2" xfId="389" xr:uid="{D67E7FC6-6ACF-42E4-82C4-8EC7273E69F5}"/>
    <cellStyle name="Normal 3 2 2 2" xfId="952" xr:uid="{34A05E86-7C36-4C29-BE02-1165006D491E}"/>
    <cellStyle name="Normal 3 2 3" xfId="453" xr:uid="{7B4F57B3-F067-4F3D-B082-8EC1A9A2C74F}"/>
    <cellStyle name="Normal 3 2 4" xfId="63" xr:uid="{863E1B7E-B431-4414-BF39-4BB5C3E18543}"/>
    <cellStyle name="Normal 3 3" xfId="144" xr:uid="{EF4CB2CF-7FC0-421D-90D9-265FDE3D6B95}"/>
    <cellStyle name="Normal 3 3 2" xfId="953" xr:uid="{6F8F38FF-772C-47A0-963A-64A7E61AFC25}"/>
    <cellStyle name="Normal 3 4" xfId="388" xr:uid="{2C032255-F620-4A18-845A-A2F68A682DD0}"/>
    <cellStyle name="Normal 3 5" xfId="951" xr:uid="{67C8A50E-1E19-427F-8DBB-9022466A4236}"/>
    <cellStyle name="Normal 3 6" xfId="142" xr:uid="{97C99ED8-CE80-4417-928D-12D82E56D669}"/>
    <cellStyle name="Normal 3 7" xfId="55" xr:uid="{52744773-E112-486A-BCBF-938ED4BD4716}"/>
    <cellStyle name="Normal 3 8" xfId="26" xr:uid="{2FFC65AB-C82D-4310-BABA-F2B4DCB1F2DE}"/>
    <cellStyle name="Normal 3 9" xfId="1194" xr:uid="{4A255F92-8B2E-4E5F-94AB-749E12DE777F}"/>
    <cellStyle name="Normal 3_financail statement-MAY (Autosaved)" xfId="954" xr:uid="{50DD8F5F-9C09-4823-BCF2-B2627F8C87BF}"/>
    <cellStyle name="Normal 36" xfId="390" xr:uid="{B0DEBEF3-DC8F-4499-A6F2-E86B8F9D75C0}"/>
    <cellStyle name="Normal 4" xfId="27" xr:uid="{7542C9E2-2FBD-4B53-8DB3-687F2F187828}"/>
    <cellStyle name="Normal 4 2" xfId="40" xr:uid="{09205FC6-364F-4EA9-990B-AED2C86B2A9E}"/>
    <cellStyle name="Normal 4 2 2" xfId="391" xr:uid="{AEA1F633-DF20-44DB-9020-FB48AECA3A55}"/>
    <cellStyle name="Normal 4 2 3" xfId="956" xr:uid="{F1AA552F-FD14-4E0D-B225-EB79A023C1C6}"/>
    <cellStyle name="Normal 4 2 4" xfId="146" xr:uid="{A7896F69-1E91-46C1-9277-427C6FE9CBC5}"/>
    <cellStyle name="Normal 4 2 5" xfId="54" xr:uid="{24ABFDC5-BB69-4C15-9A90-50EFF57E3021}"/>
    <cellStyle name="Normal 4 3" xfId="392" xr:uid="{82B9A7C4-5C99-4E76-8D7F-6A864DDB5799}"/>
    <cellStyle name="Normal 4 3 2" xfId="957" xr:uid="{92F4AB27-1DB9-44D6-A596-02092F7C4B66}"/>
    <cellStyle name="Normal 4 4" xfId="430" xr:uid="{2FE4813C-C8B0-4AB9-B64D-F3122E7F1E77}"/>
    <cellStyle name="Normal 4 4 2" xfId="1190" xr:uid="{BCCA66D0-686C-4354-9919-68A1CBDD7E02}"/>
    <cellStyle name="Normal 4 5" xfId="955" xr:uid="{A063338D-9559-4C60-ABEB-BA6D18FE165B}"/>
    <cellStyle name="Normal 4 6" xfId="145" xr:uid="{6B652C94-A5D3-4F42-98B6-F3EBA110DBEB}"/>
    <cellStyle name="Normal 4 7" xfId="58" xr:uid="{E1728035-3CD0-4344-AFC4-6F6448CD347B}"/>
    <cellStyle name="Normal 45" xfId="393" xr:uid="{707FC8F4-6D1D-4935-9E06-6098DE534F5D}"/>
    <cellStyle name="Normal 5" xfId="64" xr:uid="{D803C766-55A5-4FB7-9322-ECDE7068BF68}"/>
    <cellStyle name="Normal 5 2" xfId="394" xr:uid="{9DC01F51-0DF1-4D95-8586-6259645E3349}"/>
    <cellStyle name="Normal 5 2 2" xfId="959" xr:uid="{D00B4DF7-77C9-48D3-8F5B-0C5B33E62B0C}"/>
    <cellStyle name="Normal 5 3" xfId="432" xr:uid="{5F8DE487-62E0-4742-84C7-CE95FD227934}"/>
    <cellStyle name="Normal 5 4" xfId="958" xr:uid="{D6F3B7EC-50EA-4039-911B-D4D573DC9D79}"/>
    <cellStyle name="Normal 5 5" xfId="147" xr:uid="{784D7551-A8DD-45DE-A705-B7F81F12DBC0}"/>
    <cellStyle name="Normal 50" xfId="395" xr:uid="{62CC4F61-102D-4A6F-8EB6-C7CB15226044}"/>
    <cellStyle name="Normal 53" xfId="396" xr:uid="{67DE1AAB-9447-4076-911E-4AD40A9F9FBE}"/>
    <cellStyle name="Normal 6" xfId="52" xr:uid="{2CF139BC-309F-4EF3-B58A-F92B198FFD9C}"/>
    <cellStyle name="Normal 6 2" xfId="398" xr:uid="{9FA1684D-2341-476B-A971-A721D3181D33}"/>
    <cellStyle name="Normal 6 2 2" xfId="961" xr:uid="{E61005E7-5BBE-4C54-9ED8-EFDCC1B64168}"/>
    <cellStyle name="Normal 6 3" xfId="397" xr:uid="{F2E21388-36B1-44C9-9322-423C50AD76BF}"/>
    <cellStyle name="Normal 6 4" xfId="435" xr:uid="{A3D15F58-E6E9-4C00-BD04-917B1B1DAB25}"/>
    <cellStyle name="Normal 6 5" xfId="960" xr:uid="{740B4AA4-EC19-4820-B601-0C7CFBFF2419}"/>
    <cellStyle name="Normal 6 6" xfId="32" xr:uid="{6249383D-9869-4C3B-9547-634C723E5D55}"/>
    <cellStyle name="Normal 6 6 2" xfId="36" xr:uid="{D713E029-2049-4DD8-B9C6-9C03CBD7B8F9}"/>
    <cellStyle name="Normal 63" xfId="16" xr:uid="{00000000-0005-0000-0000-000010000000}"/>
    <cellStyle name="Normal 7" xfId="148" xr:uid="{DAB17192-21DD-4241-AFA8-1AC042C354D0}"/>
    <cellStyle name="Normal 7 2" xfId="399" xr:uid="{90C9CFD2-BA08-496D-96B1-90D8C352197A}"/>
    <cellStyle name="Normal 7 3" xfId="17" xr:uid="{00000000-0005-0000-0000-000011000000}"/>
    <cellStyle name="Normal 7 3 2" xfId="436" xr:uid="{513CFA3C-F873-4DA7-98FE-936DD1996DA4}"/>
    <cellStyle name="Normal 7 4" xfId="962" xr:uid="{8B764D7F-77C1-4359-B493-60E241AD3BF7}"/>
    <cellStyle name="Normal 7 5" xfId="35" xr:uid="{64A47F31-94A1-4B5F-8BA4-1A664DEF8A83}"/>
    <cellStyle name="Normal 7 5 2" xfId="38" xr:uid="{BB1BFE4F-322B-4FF6-A07D-DF871094434C}"/>
    <cellStyle name="Normal 7 6" xfId="1128" xr:uid="{CACF92CB-2A31-4B25-86F0-0F2C74036CD5}"/>
    <cellStyle name="Normal 8" xfId="149" xr:uid="{1EAF7AAB-48A7-494E-B468-EFF16C8F4EED}"/>
    <cellStyle name="Normal 8 2" xfId="963" xr:uid="{8EBA5335-8E71-4D57-A248-FA746F6775AC}"/>
    <cellStyle name="Normal 80" xfId="18" xr:uid="{00000000-0005-0000-0000-000012000000}"/>
    <cellStyle name="Normal 81" xfId="19" xr:uid="{00000000-0005-0000-0000-000013000000}"/>
    <cellStyle name="Normal 85" xfId="20" xr:uid="{00000000-0005-0000-0000-000014000000}"/>
    <cellStyle name="Normal 87" xfId="21" xr:uid="{00000000-0005-0000-0000-000015000000}"/>
    <cellStyle name="Normal 9" xfId="150" xr:uid="{A6E389A8-F743-4C63-A219-41D84CDF1E80}"/>
    <cellStyle name="Normal 9 2" xfId="455" xr:uid="{86613807-4490-4D3E-9DC2-133F591219EE}"/>
    <cellStyle name="Normal 9 3" xfId="964" xr:uid="{16388F54-1EC9-4EC5-82E7-D07C77DF9340}"/>
    <cellStyle name="Normale_9639A02C" xfId="965" xr:uid="{E493D695-BD9A-4A5E-80B6-F467F403495B}"/>
    <cellStyle name="NormalGB" xfId="966" xr:uid="{7AB29D9C-3FA5-4509-8002-384E18E38A1A}"/>
    <cellStyle name="Note 10" xfId="1144" xr:uid="{99E25A02-3E46-443A-8C89-9B1C9E55123C}"/>
    <cellStyle name="Note 2" xfId="401" xr:uid="{174D72CD-BDEB-4EB8-A264-1DFCBA86564A}"/>
    <cellStyle name="Note 2 2" xfId="402" xr:uid="{4BBCB88F-58FE-41A5-8E9E-D953BF6B1133}"/>
    <cellStyle name="Note 2 3" xfId="454" xr:uid="{42ACC702-D371-40B9-AD6C-410A37F0455B}"/>
    <cellStyle name="Note 2 4" xfId="967" xr:uid="{7D3FCAC0-F2B5-4775-A245-F010EF3D361F}"/>
    <cellStyle name="Note 2 5" xfId="1171" xr:uid="{5AA2BE81-DAC3-4679-9F34-03564D9695BC}"/>
    <cellStyle name="Note 3" xfId="403" xr:uid="{7E9A166C-5413-4486-93D1-8FD24C0D06B2}"/>
    <cellStyle name="Note 3 2" xfId="968" xr:uid="{FA41D5FF-88BD-496D-AE9E-488D2C15CACF}"/>
    <cellStyle name="Note 4" xfId="404" xr:uid="{38BA5890-DAE5-4E05-BA41-7623C32443B4}"/>
    <cellStyle name="Note 4 2" xfId="969" xr:uid="{79B7AFC7-1A7E-4802-9F9D-BC83051DB76D}"/>
    <cellStyle name="Note 5" xfId="405" xr:uid="{44396E29-00F0-4541-95A1-4CE58A31F263}"/>
    <cellStyle name="Note 5 2" xfId="970" xr:uid="{D15D9DB9-5A92-4440-8563-203672EA754C}"/>
    <cellStyle name="Note 6" xfId="406" xr:uid="{597BAD7A-7F2B-4B5B-BDD5-533BC961E13E}"/>
    <cellStyle name="Note 6 2" xfId="971" xr:uid="{DC1D39C6-18A7-4594-B5FE-4937F4E1FE1E}"/>
    <cellStyle name="Note 7" xfId="407" xr:uid="{E9BB2451-7295-457A-87C2-BE9A16A6D0D9}"/>
    <cellStyle name="Note 7 2" xfId="972" xr:uid="{85FCA8B3-EEB0-41B0-82F8-F12F677E2E87}"/>
    <cellStyle name="Note 8" xfId="400" xr:uid="{91CBD044-5C33-4975-A1A2-C398C2AC439F}"/>
    <cellStyle name="Note 8 2" xfId="973" xr:uid="{C5A3960E-137A-4EFE-9347-6669F7799545}"/>
    <cellStyle name="Note 9" xfId="974" xr:uid="{13D2602F-5377-416B-8209-1B35431A9C82}"/>
    <cellStyle name="Output 10" xfId="1139" xr:uid="{4C1E2149-0739-477B-856D-DB106DF05070}"/>
    <cellStyle name="Output 11" xfId="81" xr:uid="{47E99EC2-09EC-4B2A-B568-858B923226F7}"/>
    <cellStyle name="Output 2" xfId="408" xr:uid="{8E289B6D-A266-4CA2-9DE1-1BD5D6D75526}"/>
    <cellStyle name="Output 2 2" xfId="409" xr:uid="{A61CFE57-8D90-4845-AFF1-8AAE1EB39EE1}"/>
    <cellStyle name="Output 2 3" xfId="975" xr:uid="{E47700AE-14AB-48ED-B649-9F6ED315E5FE}"/>
    <cellStyle name="Output 3" xfId="410" xr:uid="{324EBFA2-3838-4145-A351-2BF2624999C6}"/>
    <cellStyle name="Output 3 2" xfId="976" xr:uid="{50511D9D-C7F6-476D-BEB4-BF49EAB66542}"/>
    <cellStyle name="Output 4" xfId="411" xr:uid="{5F395323-A093-455D-9FDD-7CD065D7EDF6}"/>
    <cellStyle name="Output 4 2" xfId="977" xr:uid="{E6BA7F52-78EB-4D7B-AEB9-D196A50B93A7}"/>
    <cellStyle name="Output 5" xfId="412" xr:uid="{1A3AD8DA-0769-49A1-AC6E-333A33137638}"/>
    <cellStyle name="Output 5 2" xfId="978" xr:uid="{A542BBEA-BF8B-43BD-923E-8AD0BD35CD6A}"/>
    <cellStyle name="Output 6" xfId="979" xr:uid="{1F4238B4-8145-4854-9FBB-ADCD58730BD0}"/>
    <cellStyle name="Output 7" xfId="980" xr:uid="{7D0CB766-F4D1-49AA-9931-DB13FDB17C07}"/>
    <cellStyle name="Output 8" xfId="981" xr:uid="{1D0CE2BF-ACCD-4500-8016-0424711E86FB}"/>
    <cellStyle name="Output 9" xfId="982" xr:uid="{B501040A-38B9-412D-A32D-81EBDA08989A}"/>
    <cellStyle name="Page Number" xfId="983" xr:uid="{13EC9103-7392-4468-AA15-28E4570300F9}"/>
    <cellStyle name="Percent [0]" xfId="984" xr:uid="{EB8E3C6E-8CBD-4378-8059-33D513139B45}"/>
    <cellStyle name="Percent [00]" xfId="985" xr:uid="{10B30BE5-FA8D-4393-BB3D-BE2D3F4494D5}"/>
    <cellStyle name="Percent [2]" xfId="151" xr:uid="{67BC3CEB-1E83-4DFD-8C10-8BE67A522E87}"/>
    <cellStyle name="Percent 2" xfId="50" xr:uid="{7B234D0A-C71F-480F-949A-773AF9607F0D}"/>
    <cellStyle name="Percent 2 2" xfId="434" xr:uid="{781A055F-9C68-463A-AC4F-528B5D272D79}"/>
    <cellStyle name="Percent 2 2 2" xfId="987" xr:uid="{5A5433E1-CC54-460C-AF02-B534E7C10A7C}"/>
    <cellStyle name="Percent 2 3" xfId="986" xr:uid="{9B4F9994-0226-4FE6-8EFF-FD297F1270BB}"/>
    <cellStyle name="Percent 2 4" xfId="1204" xr:uid="{A05458A2-4DD7-4D36-9E26-0363101CE183}"/>
    <cellStyle name="Percent 3" xfId="57" xr:uid="{D1DA50B2-2866-4911-AED1-495C679C969D}"/>
    <cellStyle name="Percent 3 2" xfId="153" xr:uid="{0E4C3391-4E08-4E50-A740-711EBAB5A059}"/>
    <cellStyle name="Percent 3 3" xfId="152" xr:uid="{C1DF5944-F4C3-46CD-A96D-4776D165166D}"/>
    <cellStyle name="Percent 4" xfId="61" xr:uid="{42389574-C535-4319-95AE-BB3713451BAE}"/>
    <cellStyle name="Percent 4 2" xfId="988" xr:uid="{A919E31D-B777-43E6-916D-F2C7FE651848}"/>
    <cellStyle name="Percent 4 3" xfId="154" xr:uid="{8F34493B-D268-425F-AD59-D5C6C2FFBA2E}"/>
    <cellStyle name="Percent 5" xfId="155" xr:uid="{FDDD96FE-A543-4644-850D-80187A44A0B0}"/>
    <cellStyle name="Percent 5 2" xfId="989" xr:uid="{34043774-916B-407E-ACCA-BA72F23215E1}"/>
    <cellStyle name="Percent 6" xfId="429" xr:uid="{DAD97C0A-BEE2-4E9B-905B-225A2823941A}"/>
    <cellStyle name="Percent 7" xfId="1191" xr:uid="{07872551-5BAB-47FF-A40F-F79149A4D112}"/>
    <cellStyle name="PERCENTAGE" xfId="990" xr:uid="{FB3D0B21-88FB-489A-B015-B546B2898D2A}"/>
    <cellStyle name="Pilkku_BINV" xfId="991" xr:uid="{68F6A6F2-51F1-49D5-BF33-13EBA0DDF41C}"/>
    <cellStyle name="PrePop Currency (0)" xfId="992" xr:uid="{4882BC91-CE06-4C46-A62B-29AC3BAE77EB}"/>
    <cellStyle name="PrePop Currency (2)" xfId="993" xr:uid="{21716870-4D7B-4A25-9367-D691FC786907}"/>
    <cellStyle name="PrePop Units (0)" xfId="994" xr:uid="{481E4920-C4EE-4CDA-95C5-7194C2B9FC0C}"/>
    <cellStyle name="PrePop Units (1)" xfId="995" xr:uid="{89EBBE42-C8B5-4F11-BC9B-B5A2BC8BF586}"/>
    <cellStyle name="PrePop Units (2)" xfId="996" xr:uid="{370F78B5-77B0-4938-8FAC-466EFAD759DE}"/>
    <cellStyle name="pwstyle" xfId="997" xr:uid="{777BAFCC-657F-4A7D-AC25-4BCC7CA2B2AC}"/>
    <cellStyle name="Py?r. luku_BINV" xfId="998" xr:uid="{F5380E04-BF61-4ADF-8DD9-DBDE4027DD85}"/>
    <cellStyle name="Py?r. valuutta_BINV" xfId="999" xr:uid="{2019ED65-CACF-4855-A664-6186C8602779}"/>
    <cellStyle name="Quantity" xfId="156" xr:uid="{6E19AE84-C206-41A9-A0B3-77AC676A3C9D}"/>
    <cellStyle name="Rittichai" xfId="1000" xr:uid="{BF70A963-25CA-42CE-AE5A-7EA8BDA52339}"/>
    <cellStyle name="Salomon Logo" xfId="1001" xr:uid="{A42CEF43-080F-41C4-B8A6-03D4A0448CFC}"/>
    <cellStyle name="Smart General" xfId="1199" xr:uid="{163BB48F-D088-4B4C-8586-86D7C0BA584B}"/>
    <cellStyle name="Smart General 2 3" xfId="1201" xr:uid="{A51F8CC8-EE1A-42E2-8DB7-7A1BE85397B9}"/>
    <cellStyle name="Smart Subtitle 1" xfId="1202" xr:uid="{44BB94CE-1B8B-4E09-89A8-8C9B698152FB}"/>
    <cellStyle name="Smart Title" xfId="1200" xr:uid="{30F82347-8E25-4E7B-BEF7-57A3D42D8C8D}"/>
    <cellStyle name="Smart Total" xfId="1203" xr:uid="{7F3169A5-399A-4261-AE3F-16E139F3D04C}"/>
    <cellStyle name="Standard_OPTIMIR1 (deutsch)" xfId="1002" xr:uid="{9F6D4466-3EE4-4A57-8B45-53714998D2DE}"/>
    <cellStyle name="Style 1" xfId="1003" xr:uid="{5962F35E-74FE-4962-B957-03B9B678A1E8}"/>
    <cellStyle name="subhead" xfId="1004" xr:uid="{72EF02A9-D3FC-438D-A6B7-B3E75FC01BF3}"/>
    <cellStyle name="SubHeading" xfId="1005" xr:uid="{7C71C9E5-FE4B-44BE-9CC4-84BA92AA56D2}"/>
    <cellStyle name="Table" xfId="1006" xr:uid="{CA51F237-C32C-4AEA-BBAB-6C13A9C8419C}"/>
    <cellStyle name="Table Head" xfId="1007" xr:uid="{E3111147-54D9-4D2A-8341-3BC53F71473E}"/>
    <cellStyle name="Table Source" xfId="1008" xr:uid="{81F0C93D-242A-44CF-8091-4182DE772CBB}"/>
    <cellStyle name="Table Text" xfId="1009" xr:uid="{D885E7E9-A269-4DA7-92F0-E521DD317127}"/>
    <cellStyle name="Table Title" xfId="1010" xr:uid="{468E7A7A-4111-44E9-B332-3D2C13777060}"/>
    <cellStyle name="Table Units" xfId="1011" xr:uid="{AD67BC34-2E84-4BC5-8743-6827E86B8B51}"/>
    <cellStyle name="Text 1" xfId="1012" xr:uid="{97D3A1C3-0F0A-41FA-ABB6-152F06F66EE7}"/>
    <cellStyle name="Text 2" xfId="1013" xr:uid="{CC777037-8B2F-4718-859C-9DCA7057CA93}"/>
    <cellStyle name="Text Head 1" xfId="1014" xr:uid="{F80C230D-8BF5-4F44-AC54-E73908B85C7A}"/>
    <cellStyle name="Text Head 2" xfId="1015" xr:uid="{CA4BA9A2-A396-4F5E-85DD-82C702F17984}"/>
    <cellStyle name="Text Indent 1" xfId="1016" xr:uid="{19C9B1FD-2937-4B37-B38F-7469DF95F2C6}"/>
    <cellStyle name="Text Indent 2" xfId="1017" xr:uid="{A5C7CA5A-697D-4CF1-857F-A00D97FB91DF}"/>
    <cellStyle name="Text Indent A" xfId="1018" xr:uid="{F95E7CC7-99EF-457F-949A-D3FF4CD84CBC}"/>
    <cellStyle name="Text Indent B" xfId="1019" xr:uid="{7E88F2C9-28AA-4D80-B322-54A05981DAC8}"/>
    <cellStyle name="Text Indent C" xfId="1020" xr:uid="{F6FE10B1-FCD7-4F91-ACEE-7A73CEDC5240}"/>
    <cellStyle name="THIN" xfId="1021" xr:uid="{BB49C13B-5F4E-4DFB-8C4D-1F01FD191CF6}"/>
    <cellStyle name="Times New Roman" xfId="1022" xr:uid="{39FC5938-8A26-4B58-9B74-637FADBA6420}"/>
    <cellStyle name="Title 10" xfId="1130" xr:uid="{BEA53ACF-49F0-4C9B-8A6C-0F4313D3C314}"/>
    <cellStyle name="Title 11" xfId="72" xr:uid="{C79F3882-5A15-4D76-B432-469B7460E24F}"/>
    <cellStyle name="Title 2" xfId="413" xr:uid="{DB422517-0836-4500-A3A5-5C730B16662B}"/>
    <cellStyle name="Title 2 2" xfId="414" xr:uid="{CF946ABB-87B2-4698-B2D4-268F717FFC22}"/>
    <cellStyle name="Title 2 3" xfId="1023" xr:uid="{5C5AAFA9-A067-4CC8-8747-617616C163AE}"/>
    <cellStyle name="Title 3" xfId="415" xr:uid="{C461690B-75EB-49F6-AEF7-B3AEC528D40E}"/>
    <cellStyle name="Title 3 2" xfId="1024" xr:uid="{33274DE0-6842-4A6F-942B-488B09A5265A}"/>
    <cellStyle name="Title 4" xfId="416" xr:uid="{71E3BAA6-FF2F-4121-8703-BCC646F4C4EE}"/>
    <cellStyle name="Title 4 2" xfId="1025" xr:uid="{DE2D348C-BB66-4659-A4E7-2099A081EDF7}"/>
    <cellStyle name="Title 5" xfId="417" xr:uid="{4F458F25-F798-413F-A044-0642A7091734}"/>
    <cellStyle name="Title 5 2" xfId="1026" xr:uid="{AF5A4319-9F7C-43E4-ADF3-E9C77D670DD2}"/>
    <cellStyle name="Title 6" xfId="1027" xr:uid="{03E0D077-B042-44B2-876F-4F90A8B6E18A}"/>
    <cellStyle name="Title 7" xfId="1028" xr:uid="{DF4117F7-8856-4FCF-9F2C-D0346C7F29FC}"/>
    <cellStyle name="Title 8" xfId="1029" xr:uid="{4E9AD9D3-B5E8-49F5-BA1E-761E8D4DEF70}"/>
    <cellStyle name="Title 9" xfId="1030" xr:uid="{D1688CC2-C5C0-47F7-915A-F3407A59EA26}"/>
    <cellStyle name="TOC 1" xfId="1031" xr:uid="{58833022-BAF6-4B5F-A0F6-B8A82CAEBE90}"/>
    <cellStyle name="TOC 2" xfId="1032" xr:uid="{A8E8055C-B7CE-4C91-85E8-AEF60F7BF5F4}"/>
    <cellStyle name="Total 10" xfId="1146" xr:uid="{D9952A2B-8B5B-4FB3-BC8A-E93283F2F25C}"/>
    <cellStyle name="Total 11" xfId="87" xr:uid="{324DBD08-DA72-4E1E-9548-D337C8516F85}"/>
    <cellStyle name="Total 2" xfId="418" xr:uid="{26C0B207-677F-403F-9344-3FE0F4BC4702}"/>
    <cellStyle name="Total 2 2" xfId="419" xr:uid="{DCD5EA13-94D2-4E2D-9ABE-9781BDFC4E81}"/>
    <cellStyle name="Total 2 3" xfId="1033" xr:uid="{BB143CFD-67AA-4207-89F2-BC6437DC4625}"/>
    <cellStyle name="Total 3" xfId="420" xr:uid="{D579F78B-76C1-4F22-A378-914AA3A19533}"/>
    <cellStyle name="Total 3 2" xfId="1034" xr:uid="{4DE6ECCE-234B-49A9-A767-A79E8A897C4E}"/>
    <cellStyle name="Total 4" xfId="421" xr:uid="{AE9F517F-BE64-4A55-963E-09954BA862F8}"/>
    <cellStyle name="Total 4 2" xfId="1035" xr:uid="{1CAED2EE-E9BF-461A-ADFE-4E29E9C8B3E3}"/>
    <cellStyle name="Total 5" xfId="422" xr:uid="{01311ADD-2825-4A1D-8475-E7199ACC8867}"/>
    <cellStyle name="Total 5 2" xfId="1036" xr:uid="{12B60643-C6FF-430D-91C0-EFF0296D1FF9}"/>
    <cellStyle name="Total 6" xfId="1037" xr:uid="{87208270-727B-4F0F-92B3-0C8B9A052169}"/>
    <cellStyle name="Total 7" xfId="1038" xr:uid="{CAD2D90A-2646-4BC4-9C96-3B1AE7E88D3E}"/>
    <cellStyle name="Total 8" xfId="1039" xr:uid="{4682C7CF-2ED6-43DB-A44F-DB8E10DBC883}"/>
    <cellStyle name="Total 9" xfId="1040" xr:uid="{C0819E09-6334-495E-919A-7518839F3B36}"/>
    <cellStyle name="Tusental_A-listan (fixad)" xfId="1041" xr:uid="{A8A75F10-4AD7-41B9-BDA9-18470EDB26FF}"/>
    <cellStyle name="Valuta_NPV" xfId="1042" xr:uid="{EF4E26CC-B113-4628-AF6F-88D0FA59DC49}"/>
    <cellStyle name="Valuutta_BINV" xfId="1043" xr:uid="{EA071714-D4ED-4C91-B903-8E62CC1A58E4}"/>
    <cellStyle name="Warning Text 10" xfId="1143" xr:uid="{7D7F3FDC-4F22-4B70-9C96-5A8EDB81B845}"/>
    <cellStyle name="Warning Text 11" xfId="85" xr:uid="{E96AA6B8-8F34-44F7-9D6A-99C611D3CE8F}"/>
    <cellStyle name="Warning Text 2" xfId="423" xr:uid="{E9085513-18F1-4960-BC1D-9264E20B3379}"/>
    <cellStyle name="Warning Text 2 2" xfId="424" xr:uid="{55484A84-B911-4559-9C0D-1AF2D0A5C0E2}"/>
    <cellStyle name="Warning Text 2 3" xfId="1044" xr:uid="{1E039584-3511-4491-8593-55CF648E69A6}"/>
    <cellStyle name="Warning Text 3" xfId="425" xr:uid="{FBB7636C-12C3-4CBC-9854-82F35BF00536}"/>
    <cellStyle name="Warning Text 3 2" xfId="1045" xr:uid="{047EFC1A-7C03-4DEC-917F-46042AA76BB7}"/>
    <cellStyle name="Warning Text 4" xfId="426" xr:uid="{E3304D97-0F0E-455F-ABE4-B5529955FB09}"/>
    <cellStyle name="Warning Text 4 2" xfId="1046" xr:uid="{C5C8727E-D7F5-4869-88AE-7F0F576D5BFB}"/>
    <cellStyle name="Warning Text 5" xfId="427" xr:uid="{FD2FF25D-4F37-437A-9435-352E9883A95D}"/>
    <cellStyle name="Warning Text 5 2" xfId="1047" xr:uid="{F57C88C3-626A-467F-8DDB-948CF9941270}"/>
    <cellStyle name="Warning Text 6" xfId="1048" xr:uid="{42B1C265-0B20-4D16-8C32-75B3D0989C9B}"/>
    <cellStyle name="Warning Text 7" xfId="1049" xr:uid="{34E7641B-3522-4106-A5F0-87F1D2792E05}"/>
    <cellStyle name="Warning Text 8" xfId="1050" xr:uid="{82FC13C5-4979-4228-B527-3ED377627DF7}"/>
    <cellStyle name="Warning Text 9" xfId="1051" xr:uid="{601491B0-B72E-4016-86EE-C2D455A315BC}"/>
    <cellStyle name="WHead - Style2" xfId="1052" xr:uid="{0123455D-7E5D-4B43-8069-7914FC551C9C}"/>
    <cellStyle name="Wไhrung [0]_OPTIMIR1 (deutsch)" xfId="1053" xr:uid="{F0E5D37E-BB1E-433B-A93D-471B26D75208}"/>
    <cellStyle name="Wไhrung_OPTIMIR1 (deutsch)" xfId="1054" xr:uid="{3D4DD123-A055-4365-9027-24BA99E9C24D}"/>
    <cellStyle name="เครื่องหมายจุลภาค 10" xfId="1056" xr:uid="{0B5D019C-853D-4ABB-906D-01D9EA7456B2}"/>
    <cellStyle name="เครื่องหมายจุลภาค 10 2" xfId="1057" xr:uid="{C79F1CDE-C795-46F4-A705-CBA0D607889E}"/>
    <cellStyle name="เครื่องหมายจุลภาค 10 2 2" xfId="1058" xr:uid="{AB4C47F2-0F47-4992-873F-139C0F1C7555}"/>
    <cellStyle name="เครื่องหมายจุลภาค 11" xfId="1059" xr:uid="{32A3433F-E7FC-45EB-993B-0A6AA52DDBBB}"/>
    <cellStyle name="เครื่องหมายจุลภาค 2" xfId="1060" xr:uid="{317B4232-8AE4-48EA-BA1A-E1F53BD39906}"/>
    <cellStyle name="เครื่องหมายจุลภาค 2 2" xfId="1061" xr:uid="{0A07BBF8-84D1-4D2D-B763-0EA42BDD2B5D}"/>
    <cellStyle name="เครื่องหมายจุลภาค 2 2 2" xfId="1062" xr:uid="{3CC893BE-8E42-471A-B7AA-2DCF7BF2D318}"/>
    <cellStyle name="เครื่องหมายจุลภาค 2 3" xfId="1063" xr:uid="{275A8AD4-F750-4384-B5C9-29396E563018}"/>
    <cellStyle name="เครื่องหมายจุลภาค 2 3 2" xfId="1064" xr:uid="{69C01B8C-3D3F-4D0F-809F-C90EE30D1B9B}"/>
    <cellStyle name="เครื่องหมายจุลภาค 2 4" xfId="1065" xr:uid="{21EA0ADF-938E-48F3-885E-AD9317CEE7A7}"/>
    <cellStyle name="เครื่องหมายจุลภาค 2 5" xfId="1066" xr:uid="{A39E8FC7-16C1-4CED-A463-50479DDAF831}"/>
    <cellStyle name="เครื่องหมายจุลภาค 3" xfId="1067" xr:uid="{ED01A51E-6C81-4F46-BD23-EB798985F799}"/>
    <cellStyle name="เครื่องหมายจุลภาค 3 2" xfId="1068" xr:uid="{EDD463D6-B2C5-4FC5-9D86-294783CA8E62}"/>
    <cellStyle name="เครื่องหมายจุลภาค 3 3" xfId="1069" xr:uid="{6B1B8A11-7696-43E6-8A25-8247A8631C6F}"/>
    <cellStyle name="เครื่องหมายจุลภาค 3 4" xfId="1070" xr:uid="{062F93D7-EC64-4292-A0E8-C837A3057986}"/>
    <cellStyle name="เครื่องหมายจุลภาค 4" xfId="1071" xr:uid="{54785454-F50F-41B5-8F69-D3C37D61E945}"/>
    <cellStyle name="เครื่องหมายจุลภาค 4 2" xfId="1072" xr:uid="{40B7EECA-D84C-41CC-A2F2-C64C1B705749}"/>
    <cellStyle name="เครื่องหมายจุลภาค 5" xfId="1073" xr:uid="{6A7EE1FE-2220-408B-8E7F-A00119299E89}"/>
    <cellStyle name="เครื่องหมายจุลภาค 5 2" xfId="1074" xr:uid="{34260F03-3C3D-4F57-879B-01EB5F19E5A2}"/>
    <cellStyle name="เครื่องหมายจุลภาค 6" xfId="1075" xr:uid="{5403AAA4-D481-48DA-857B-C0F034D9ADCB}"/>
    <cellStyle name="เครื่องหมายจุลภาค 6 2" xfId="1076" xr:uid="{864AA5A6-918B-47D9-83C8-A4F81C6E6EBA}"/>
    <cellStyle name="เครื่องหมายจุลภาค 6 3" xfId="1077" xr:uid="{4EEB9DEC-C3C4-483A-8C89-34FAC2996E28}"/>
    <cellStyle name="เครื่องหมายจุลภาค 6 4" xfId="1078" xr:uid="{D3D9038E-B02A-48D2-B204-6F3A36E4376F}"/>
    <cellStyle name="เครื่องหมายจุลภาค 7" xfId="1079" xr:uid="{77CF3ABC-F422-48E1-9992-3E043A8ACDE1}"/>
    <cellStyle name="เครื่องหมายจุลภาค 7 2" xfId="1080" xr:uid="{8DB0073D-C5F7-42AC-97CC-3C03CBDFE861}"/>
    <cellStyle name="เครื่องหมายจุลภาค 8" xfId="1081" xr:uid="{9CE553F0-9743-4E16-A846-7C22A92A5B8D}"/>
    <cellStyle name="เครื่องหมายจุลภาค 8 2" xfId="1082" xr:uid="{E87B415C-A616-47E1-BAD3-B4FEA7D9027F}"/>
    <cellStyle name="เครื่องหมายจุลภาค 9" xfId="1083" xr:uid="{B38C3C59-7AAC-4D22-B9B1-24D4566931BC}"/>
    <cellStyle name="เครื่องหมายจุลภาค 9 2" xfId="1084" xr:uid="{7911FC5E-6066-4E72-9161-5DDD69937A74}"/>
    <cellStyle name="เครื่องหมายจุลภาค_งบGETQ'343" xfId="70" xr:uid="{6916776D-D1BF-4234-9755-57295B901CEF}"/>
    <cellStyle name="เครื่องหมายเปอร์เซ็นต์_Jan'07" xfId="1085" xr:uid="{792562FD-068D-4292-AB49-62046C5C0232}"/>
    <cellStyle name="จุลภาค 2" xfId="44" xr:uid="{00EC1F12-A8CE-46CA-8556-68D99720E571}"/>
    <cellStyle name="เชื่อมโยงหลายมิติ" xfId="1086" xr:uid="{7B7F2BED-E5D9-4A9B-859E-83ABEAB1DDF9}"/>
    <cellStyle name="ณfน๔_NTCณ๘ป๙ (2)" xfId="1087" xr:uid="{D13326EB-F381-48A8-90F8-04F63D9AD804}"/>
    <cellStyle name="ตามการเชื่อมโยงหลายมิติ" xfId="1088" xr:uid="{914D6EBC-5076-48A6-B064-923C40DBEAC1}"/>
    <cellStyle name="น้บะภฒ_95" xfId="1089" xr:uid="{5A7A44A9-A976-4370-840E-19D87D006D3D}"/>
    <cellStyle name="ปกติ 10" xfId="1185" xr:uid="{AC4E4423-FFB4-4DD1-B4CA-3FA193806005}"/>
    <cellStyle name="ปกติ 11" xfId="1186" xr:uid="{E46F68EC-0E67-4B59-9C58-CE6B24BBF237}"/>
    <cellStyle name="ปกติ 12" xfId="43" xr:uid="{547AB4E2-8586-4245-9980-6B2EEEE5F3DA}"/>
    <cellStyle name="ปกติ 2" xfId="39" xr:uid="{A7A264B1-DC8F-4C44-9DDE-BD30BFF587D9}"/>
    <cellStyle name="ปกติ 2 2" xfId="51" xr:uid="{B9FACBFF-1E70-4462-9EF1-F3749A4C9AEC}"/>
    <cellStyle name="ปกติ 2 2 2" xfId="1092" xr:uid="{2C7EBEFF-4882-4BFC-BAA0-F02538DC4A59}"/>
    <cellStyle name="ปกติ 2 2 2 2" xfId="1093" xr:uid="{C9759E20-A44C-4731-8464-909B47738A6D}"/>
    <cellStyle name="ปกติ 2 2 3" xfId="1094" xr:uid="{9C54F429-47E3-4C9D-A366-F17931C2C0EA}"/>
    <cellStyle name="ปกติ 2 2 4" xfId="1095" xr:uid="{F3BAF90F-5C53-44BE-BD81-4F87B8194411}"/>
    <cellStyle name="ปกติ 2 2 5" xfId="1091" xr:uid="{8EA9CF90-E0CD-45FA-A337-6F472DD29239}"/>
    <cellStyle name="ปกติ 2 2 6" xfId="158" xr:uid="{1B954A53-E5C9-4CE8-A480-7129B2534A9C}"/>
    <cellStyle name="ปกติ 2 3" xfId="1096" xr:uid="{A5C721E9-C2FD-4F5B-A7EE-FE4A768FEBF2}"/>
    <cellStyle name="ปกติ 2 3 2" xfId="1097" xr:uid="{455CB507-C71C-4D03-8D2F-1345ECE8D202}"/>
    <cellStyle name="ปกติ 2 3 3" xfId="1098" xr:uid="{BB59552C-FA41-4BD0-9C1E-B631D8335E4B}"/>
    <cellStyle name="ปกติ 2 4" xfId="1099" xr:uid="{C1C1C0D5-A2BC-4579-9261-EE1AE966E26B}"/>
    <cellStyle name="ปกติ 2 5" xfId="1100" xr:uid="{ADCBBD1A-DD5E-4DCD-907E-080809A49595}"/>
    <cellStyle name="ปกติ 2 6" xfId="1090" xr:uid="{3D6B9CF7-195A-43D0-A223-879F5DE0BCC5}"/>
    <cellStyle name="ปกติ 2 7" xfId="157" xr:uid="{C3DA4A25-EEE3-43D5-B2AF-33CF75479175}"/>
    <cellStyle name="ปกติ 3" xfId="1101" xr:uid="{194D387E-5CD3-485F-9E2C-F25159C5BBAD}"/>
    <cellStyle name="ปกติ 3 2" xfId="1102" xr:uid="{43FB5118-AC6B-450A-B4BE-BF78F3009E20}"/>
    <cellStyle name="ปกติ 3 3" xfId="1103" xr:uid="{F339B5D5-E799-4E33-9A8B-DFD7535CAB4B}"/>
    <cellStyle name="ปกติ 4" xfId="1104" xr:uid="{8D7251C5-F74A-4F94-ACD5-B84EF0B5FFDA}"/>
    <cellStyle name="ปกติ 4 2" xfId="1105" xr:uid="{35222243-A351-4D3E-BC73-860AD424B141}"/>
    <cellStyle name="ปกติ 5" xfId="1106" xr:uid="{B071E7C7-CD29-433D-A7C5-93A1E3B5CBBD}"/>
    <cellStyle name="ปกติ 6" xfId="1107" xr:uid="{84BD11D6-CEE0-4647-B31B-42800C4C3AEC}"/>
    <cellStyle name="ปกติ 6 2" xfId="1108" xr:uid="{056E2CC3-54E9-4737-BF29-DC71B2F5DCC7}"/>
    <cellStyle name="ปกติ 7" xfId="1109" xr:uid="{F044920D-FC4C-4A93-A628-0E6F4CB45C93}"/>
    <cellStyle name="ปกติ 7 2" xfId="1110" xr:uid="{53FFD7AD-EC6A-4495-A58F-296B2060CC46}"/>
    <cellStyle name="ปกติ 8" xfId="1111" xr:uid="{891DCFE8-3C9D-4904-9CF9-3C4DE52CD9C7}"/>
    <cellStyle name="ปกติ 8 2" xfId="1112" xr:uid="{6BE27692-CDDC-4CF0-9408-BCF5B85F4B81}"/>
    <cellStyle name="ปกติ 9" xfId="1113" xr:uid="{D8125D05-5FE9-43CA-8909-8DFE0230B679}"/>
    <cellStyle name="เปอร์เซ็นต์ 2" xfId="1114" xr:uid="{5C39BDFA-CCDE-4D31-9BBB-834D2B41204D}"/>
    <cellStyle name="เปอร์เซ็นต์ 3" xfId="1115" xr:uid="{8978AE7E-6248-4C0B-869E-5A1976265B08}"/>
    <cellStyle name="เปอร์เซ็นต์ 4" xfId="45" xr:uid="{EAF6D36F-DD2F-4659-BE5F-BC99D79778A7}"/>
    <cellStyle name="ฤธถ [0]_95" xfId="1116" xr:uid="{AD9D852A-58B2-4890-8F6D-EBE95CB864BE}"/>
    <cellStyle name="ฤธถ_95" xfId="1117" xr:uid="{AEC5C9CD-6807-4C09-97C5-4063AF07022C}"/>
    <cellStyle name="ล๋ศญ [0]_95" xfId="1118" xr:uid="{4C8A36A1-6B3F-4324-BC59-257EA5BCF70F}"/>
    <cellStyle name="ล๋ศญ_95" xfId="1119" xr:uid="{D99A6B20-6800-4215-B330-6A64C110A844}"/>
    <cellStyle name="ลักษณะ 1" xfId="1120" xr:uid="{5E230F67-EFAF-427E-B3A4-F0C19027CCA3}"/>
    <cellStyle name="ลักษณะ 3" xfId="1121" xr:uid="{064B7877-EEEE-49C0-983F-5CE5FA6F5C16}"/>
    <cellStyle name="วฅมุ_4ฟ๙ฝวภ๛" xfId="1122" xr:uid="{81D1D46D-0C9A-404B-B650-FE4DE5DA8F05}"/>
    <cellStyle name="วงเล็บ" xfId="25" xr:uid="{18930079-4E04-4E13-A82C-C99608813BDB}"/>
    <cellStyle name="วงเล็บ 2" xfId="69" xr:uid="{DBF54E14-5301-4CB6-8809-1DCA20B43B54}"/>
    <cellStyle name="一般_mgt_dept_exp" xfId="1123" xr:uid="{CC8A45C7-F58F-418F-A707-402F667665F9}"/>
    <cellStyle name="千位分隔 10" xfId="159" xr:uid="{65E909BD-E224-457E-8315-8FF6CD4D9F80}"/>
    <cellStyle name="千位分隔_深国商2008年合并过程3-30" xfId="160" xr:uid="{212A256F-3532-489E-867E-11410C124EE2}"/>
    <cellStyle name="常规 10" xfId="161" xr:uid="{32D737FD-D5B9-40BC-BDCA-C6BAF5F96361}"/>
    <cellStyle name="常规 2" xfId="71" xr:uid="{D2D0DB19-69B9-43ED-94D0-D9D56203F2F1}"/>
    <cellStyle name="常规 2 2" xfId="162" xr:uid="{49B889F9-3C4B-4046-830F-F808342BBC59}"/>
    <cellStyle name="常规_深国商2008年合并过程3-30" xfId="163" xr:uid="{E2E959CE-853F-4317-BA23-7F5105AD51FF}"/>
    <cellStyle name="桁区切り [0.00]_Detail FS (Apr-Jun 2007) Revise1" xfId="1124" xr:uid="{E1FB9293-1E0B-481C-AA42-3D9DCFBE3044}"/>
    <cellStyle name="桁区切り_M.R-03.08-1" xfId="1125" xr:uid="{D681F1CA-7708-422D-9208-EF48447F1C9F}"/>
    <cellStyle name="標準_Book2" xfId="1126" xr:uid="{90FBD0E6-7E74-452C-A497-E3A23F75ECB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186530</xdr:colOff>
      <xdr:row>27</xdr:row>
      <xdr:rowOff>47922</xdr:rowOff>
    </xdr:from>
    <xdr:to>
      <xdr:col>6</xdr:col>
      <xdr:colOff>125570</xdr:colOff>
      <xdr:row>37</xdr:row>
      <xdr:rowOff>102880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5B6F3-6749-A876-0651-B5F5EF9D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530" y="3857922"/>
          <a:ext cx="8333740" cy="3229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324970</xdr:colOff>
      <xdr:row>25</xdr:row>
      <xdr:rowOff>267159</xdr:rowOff>
    </xdr:from>
    <xdr:to>
      <xdr:col>5</xdr:col>
      <xdr:colOff>612098</xdr:colOff>
      <xdr:row>38</xdr:row>
      <xdr:rowOff>307364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78AEB7-0AEB-6F67-C294-F84175D53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4970" y="3404806"/>
          <a:ext cx="7346834" cy="41191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473075</xdr:colOff>
      <xdr:row>11</xdr:row>
      <xdr:rowOff>92075</xdr:rowOff>
    </xdr:from>
    <xdr:to>
      <xdr:col>5</xdr:col>
      <xdr:colOff>243857</xdr:colOff>
      <xdr:row>29</xdr:row>
      <xdr:rowOff>239939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66DCAAC-CAEC-4813-922F-0F6D34478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075" y="7458075"/>
          <a:ext cx="7238093" cy="5405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68</xdr:row>
      <xdr:rowOff>161925</xdr:rowOff>
    </xdr:from>
    <xdr:to>
      <xdr:col>13</xdr:col>
      <xdr:colOff>663152</xdr:colOff>
      <xdr:row>94</xdr:row>
      <xdr:rowOff>294693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D8471-DF5F-453F-9B69-735CC7A00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507325"/>
          <a:ext cx="6673427" cy="7809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41</xdr:row>
      <xdr:rowOff>45244</xdr:rowOff>
    </xdr:from>
    <xdr:to>
      <xdr:col>3</xdr:col>
      <xdr:colOff>190500</xdr:colOff>
      <xdr:row>67</xdr:row>
      <xdr:rowOff>152400</xdr:rowOff>
    </xdr:to>
    <xdr:pic>
      <xdr:nvPicPr>
        <xdr:cNvPr id="8208" name="Picture 2">
          <a:extLst>
            <a:ext uri="{FF2B5EF4-FFF2-40B4-BE49-F238E27FC236}">
              <a16:creationId xmlns:a16="http://schemas.microsoft.com/office/drawing/2014/main" id="{85FBC8FA-8913-4276-0D72-0EB397448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868025"/>
          <a:ext cx="7291388" cy="7846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126999</xdr:colOff>
      <xdr:row>11</xdr:row>
      <xdr:rowOff>5685</xdr:rowOff>
    </xdr:from>
    <xdr:to>
      <xdr:col>3</xdr:col>
      <xdr:colOff>1259416</xdr:colOff>
      <xdr:row>29</xdr:row>
      <xdr:rowOff>204132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AB4400-B5D6-6B2B-4B37-651F6189C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999" y="3815685"/>
          <a:ext cx="8434917" cy="59134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273844</xdr:colOff>
      <xdr:row>10</xdr:row>
      <xdr:rowOff>107156</xdr:rowOff>
    </xdr:from>
    <xdr:to>
      <xdr:col>3</xdr:col>
      <xdr:colOff>654843</xdr:colOff>
      <xdr:row>41</xdr:row>
      <xdr:rowOff>89466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4863C-332B-9238-78BA-00E7DF3C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844" y="3512344"/>
          <a:ext cx="7691437" cy="95787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571499</xdr:colOff>
      <xdr:row>11</xdr:row>
      <xdr:rowOff>33617</xdr:rowOff>
    </xdr:from>
    <xdr:to>
      <xdr:col>3</xdr:col>
      <xdr:colOff>750793</xdr:colOff>
      <xdr:row>38</xdr:row>
      <xdr:rowOff>157242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08D4D9-879D-1652-2B08-7F8EBDE1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9" y="3485029"/>
          <a:ext cx="7485529" cy="85952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123265</xdr:colOff>
      <xdr:row>13</xdr:row>
      <xdr:rowOff>11209</xdr:rowOff>
    </xdr:from>
    <xdr:to>
      <xdr:col>2</xdr:col>
      <xdr:colOff>4512887</xdr:colOff>
      <xdr:row>38</xdr:row>
      <xdr:rowOff>52806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3130FF-9062-2BF8-F81C-C4C1B628F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65" y="5658974"/>
          <a:ext cx="6742857" cy="7885714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</xdr:colOff>
      <xdr:row>12</xdr:row>
      <xdr:rowOff>302559</xdr:rowOff>
    </xdr:from>
    <xdr:to>
      <xdr:col>13</xdr:col>
      <xdr:colOff>1616</xdr:colOff>
      <xdr:row>37</xdr:row>
      <xdr:rowOff>296536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9BD134-C1E0-7451-5A96-7204D8E50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8646" y="5636559"/>
          <a:ext cx="6780952" cy="78380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EMPT\2%20Audit%20Department\B-816%20-%20SHENGYI%20ELECTRONICS%20(THAILAND)%20CO.,%20LTD\816%20-%20&#3591;&#3610;&#3585;&#3634;&#3619;&#3648;&#3591;&#3636;&#3609;&#3611;&#3619;&#3632;&#3592;&#3635;&#3611;&#3637;%202566\816%20-%20FINAL%20FS\816%20-%20FS-2023\816%20-%20FS%20Audit.xls" TargetMode="External"/><Relationship Id="rId1" Type="http://schemas.openxmlformats.org/officeDocument/2006/relationships/externalLinkPath" Target="/EMPT/2%20Audit%20Department/B-816%20-%20SHENGYI%20ELECTRONICS%20(THAILAND)%20CO.,%20LTD/816%20-%20&#3591;&#3610;&#3585;&#3634;&#3619;&#3648;&#3591;&#3636;&#3609;&#3611;&#3619;&#3632;&#3592;&#3635;&#3611;&#3637;%202566/816%20-%20FINAL%20FS/816%20-%20FS-2023/816%20-%20FS%20Au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us-pc\Audit%20Job\Entrust\1.Accounting%20Job%20&#3607;&#3635;&#3610;&#3633;&#3597;&#3594;&#3637;%20&#3631;&#3621;&#3631;\002-&#3604;&#3634;&#3623;&#3640;&#3604;%20&#3588;&#3629;&#3609;&#3648;&#3607;&#3609;&#3648;&#3609;&#3629;&#3619;&#3660;\&#3610;&#3633;&#3597;&#3594;&#3637;&#3619;&#3634;&#3618;&#3648;&#3604;&#3639;&#3629;&#3609;\000-&#3591;&#3610;&#3585;&#3634;&#3619;&#3648;&#3591;&#3636;&#3609;\&#3648;&#3629;&#3585;&#3626;&#3634;&#3619;&#3611;&#3619;&#3632;&#3585;&#3629;&#3610;&#3591;&#3610;%202559\Stock_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%20Accounting%20Department\1.Accounting%20Job%20&#3607;&#3635;&#3610;&#3633;&#3597;&#3594;&#3637;%20&#3631;&#3621;&#3631;\A-179%20-%20&#3610;&#3619;&#3636;&#3625;&#3633;&#3607;%20&#3605;&#3633;&#3657;&#3609;&#3605;&#3633;&#3657;&#3609;%20&#3607;&#3619;&#3634;&#3609;&#3626;&#3648;&#3621;&#3594;&#3633;&#3656;&#3609;%20&#3626;&#3605;&#3641;&#3604;&#3636;&#3650;&#3629;%20&#3592;&#3635;&#3585;&#3633;&#3604;\179-2565\179%20-%20T%20-%20&#3616;.&#3614;.30\179-P.P.30(&#3585;&#3619;&#3632;&#3607;&#3610;&#3619;&#3634;&#3618;&#3652;&#3604;&#3657;)-2565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356%20-%20&#3610;&#3619;&#3636;&#3625;&#3633;&#3607;%20&#3615;&#3634;&#3618;&#3629;&#3636;&#3657;&#3591;&#3629;&#3637;&#3648;&#3621;&#3615;&#3648;&#3615;&#3657;&#3609;&#3631;%20&#3592;&#3635;&#3585;&#3633;&#3604;\356-&#3591;&#3610;&#3585;&#3634;&#3619;&#3648;&#3591;&#3636;&#3609;%20&#3611;&#3637;%202561\000-%20FS%20Audit%20Y'61%20&#3610;%20&#3615;&#3621;&#3634;&#3618;&#3629;&#3636;&#3657;&#3591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EMPT\2%20Audit%20Department\B-179%20-%20&#3610;&#3619;&#3636;&#3625;&#3633;&#3607;%20&#3605;&#3633;&#3657;&#3609;&#3605;&#3633;&#3657;&#3609;%20&#3607;&#3619;&#3634;&#3609;&#3626;&#3648;&#3621;&#3594;&#3633;&#3656;&#3609;%20&#3626;&#3605;&#3641;&#3604;&#3636;&#3650;&#3629;%20&#3592;&#3635;&#3585;&#3633;&#3604;%20-%20TanTan%20Translation\179-%20&#3591;&#3610;&#3585;&#3634;&#3619;&#3648;&#3591;&#3636;&#3609;%20&#3611;&#3637;%202566\179%20-%20&#3652;&#3615;&#3621;&#3660;&#3607;&#3637;&#3656;&#3652;&#3604;&#3657;&#3619;&#3633;&#3610;&#3592;&#3634;&#3585;&#3610;&#3633;&#3597;&#3594;&#3637;\Send%20to%20audit%20Update%202566%20Update%2017.4.67\179%20-%20Detail_2566.xlsx" TargetMode="External"/><Relationship Id="rId1" Type="http://schemas.openxmlformats.org/officeDocument/2006/relationships/externalLinkPath" Target="/EMPT/2%20Audit%20Department/B-179%20-%20&#3610;&#3619;&#3636;&#3625;&#3633;&#3607;%20&#3605;&#3633;&#3657;&#3609;&#3605;&#3633;&#3657;&#3609;%20&#3607;&#3619;&#3634;&#3609;&#3626;&#3648;&#3621;&#3594;&#3633;&#3656;&#3609;%20&#3626;&#3605;&#3641;&#3604;&#3636;&#3650;&#3629;%20&#3592;&#3635;&#3585;&#3633;&#3604;%20-%20TanTan%20Translation/179-%20&#3591;&#3610;&#3585;&#3634;&#3619;&#3648;&#3591;&#3636;&#3609;%20&#3611;&#3637;%202566/179%20-%20&#3652;&#3615;&#3621;&#3660;&#3607;&#3637;&#3656;&#3652;&#3604;&#3657;&#3619;&#3633;&#3610;&#3592;&#3634;&#3585;&#3610;&#3633;&#3597;&#3594;&#3637;/Send%20to%20audit%20Update%202566%20Update%2017.4.67/179%20-%20Detail_25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ปะหน้า"/>
      <sheetName val="ปะหน้า EN"/>
      <sheetName val="BS"/>
      <sheetName val="PL"/>
      <sheetName val="EQ"/>
      <sheetName val="Sheet7"/>
      <sheetName val="TB Link"/>
      <sheetName val="BS (2)"/>
      <sheetName val="PL (2)"/>
      <sheetName val="EQ (2)"/>
      <sheetName val="ADJ"/>
      <sheetName val="Cal tax TH"/>
      <sheetName val="Cal tax EN"/>
    </sheetNames>
    <sheetDataSet>
      <sheetData sheetId="0" refreshError="1"/>
      <sheetData sheetId="1" refreshError="1"/>
      <sheetData sheetId="2">
        <row r="7">
          <cell r="A7" t="str">
            <v xml:space="preserve">Sumif </v>
          </cell>
        </row>
        <row r="8">
          <cell r="A8" t="str">
            <v>A100</v>
          </cell>
        </row>
        <row r="9">
          <cell r="A9" t="str">
            <v>A200</v>
          </cell>
        </row>
        <row r="10">
          <cell r="A10" t="str">
            <v>A300</v>
          </cell>
        </row>
        <row r="11">
          <cell r="A11" t="str">
            <v>A400</v>
          </cell>
        </row>
        <row r="14">
          <cell r="A14" t="str">
            <v>A600</v>
          </cell>
        </row>
        <row r="15">
          <cell r="A15" t="str">
            <v>A500</v>
          </cell>
        </row>
        <row r="42">
          <cell r="A42" t="str">
            <v>B100</v>
          </cell>
        </row>
        <row r="43">
          <cell r="A43" t="str">
            <v>B200</v>
          </cell>
        </row>
        <row r="44">
          <cell r="A44" t="str">
            <v>B300</v>
          </cell>
        </row>
        <row r="47">
          <cell r="A47" t="str">
            <v>B400</v>
          </cell>
        </row>
        <row r="56">
          <cell r="A56" t="str">
            <v>C101</v>
          </cell>
        </row>
      </sheetData>
      <sheetData sheetId="3">
        <row r="7">
          <cell r="A7" t="str">
            <v>I100</v>
          </cell>
        </row>
        <row r="8">
          <cell r="A8" t="str">
            <v>I200</v>
          </cell>
        </row>
        <row r="11">
          <cell r="A11" t="str">
            <v>Z100</v>
          </cell>
        </row>
        <row r="12">
          <cell r="A12" t="str">
            <v>L100</v>
          </cell>
        </row>
        <row r="15">
          <cell r="A15" t="str">
            <v>T100</v>
          </cell>
        </row>
        <row r="51">
          <cell r="A51" t="str">
            <v>X100</v>
          </cell>
        </row>
        <row r="88">
          <cell r="A88" t="str">
            <v>Z101</v>
          </cell>
        </row>
        <row r="89">
          <cell r="A89" t="str">
            <v>Z102</v>
          </cell>
        </row>
        <row r="90">
          <cell r="A90" t="str">
            <v>Z103</v>
          </cell>
        </row>
        <row r="91">
          <cell r="A91" t="str">
            <v>Z104</v>
          </cell>
        </row>
        <row r="92">
          <cell r="A92" t="str">
            <v>Z105</v>
          </cell>
        </row>
        <row r="93">
          <cell r="A93" t="str">
            <v>Z106</v>
          </cell>
        </row>
        <row r="94">
          <cell r="A94" t="str">
            <v>Z107</v>
          </cell>
        </row>
        <row r="95">
          <cell r="A95" t="str">
            <v>Z108</v>
          </cell>
        </row>
        <row r="96">
          <cell r="A96" t="str">
            <v>Z109</v>
          </cell>
        </row>
        <row r="97">
          <cell r="A97" t="str">
            <v>Z110</v>
          </cell>
        </row>
        <row r="98">
          <cell r="A98" t="str">
            <v>Z111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ได้"/>
      <sheetName val="FIFOInOut (2)"/>
      <sheetName val="FIFOInOut"/>
      <sheetName val="Stock"/>
      <sheetName val="List"/>
      <sheetName val="Sheet1"/>
    </sheetNames>
    <sheetDataSet>
      <sheetData sheetId="0"/>
      <sheetData sheetId="1"/>
      <sheetData sheetId="2">
        <row r="3">
          <cell r="E3" t="str">
            <v>325-50</v>
          </cell>
          <cell r="N3">
            <v>580</v>
          </cell>
          <cell r="S3">
            <v>0</v>
          </cell>
        </row>
        <row r="6">
          <cell r="B6">
            <v>1</v>
          </cell>
          <cell r="E6" t="str">
            <v>325-50</v>
          </cell>
          <cell r="H6">
            <v>5770.4409999999998</v>
          </cell>
          <cell r="J6">
            <v>0</v>
          </cell>
          <cell r="N6">
            <v>491</v>
          </cell>
          <cell r="O6">
            <v>2833286.531</v>
          </cell>
        </row>
        <row r="7">
          <cell r="B7">
            <v>2</v>
          </cell>
          <cell r="E7" t="str">
            <v>325-50</v>
          </cell>
          <cell r="H7">
            <v>0</v>
          </cell>
          <cell r="J7">
            <v>1</v>
          </cell>
          <cell r="N7">
            <v>0</v>
          </cell>
          <cell r="O7">
            <v>0</v>
          </cell>
        </row>
        <row r="8">
          <cell r="B8">
            <v>3</v>
          </cell>
          <cell r="E8" t="str">
            <v>325-50</v>
          </cell>
          <cell r="H8">
            <v>0</v>
          </cell>
          <cell r="J8">
            <v>20</v>
          </cell>
          <cell r="N8">
            <v>0</v>
          </cell>
          <cell r="O8">
            <v>0</v>
          </cell>
        </row>
        <row r="9">
          <cell r="B9">
            <v>4</v>
          </cell>
          <cell r="E9" t="str">
            <v>325-50</v>
          </cell>
          <cell r="H9">
            <v>0</v>
          </cell>
          <cell r="J9">
            <v>10</v>
          </cell>
          <cell r="N9">
            <v>0</v>
          </cell>
          <cell r="O9">
            <v>0</v>
          </cell>
        </row>
        <row r="10">
          <cell r="B10">
            <v>5</v>
          </cell>
          <cell r="E10" t="str">
            <v>325-50</v>
          </cell>
          <cell r="H10">
            <v>0</v>
          </cell>
          <cell r="J10">
            <v>12</v>
          </cell>
          <cell r="N10">
            <v>0</v>
          </cell>
          <cell r="O10">
            <v>0</v>
          </cell>
        </row>
        <row r="11">
          <cell r="B11">
            <v>6</v>
          </cell>
          <cell r="E11" t="str">
            <v>325-50</v>
          </cell>
          <cell r="H11">
            <v>0</v>
          </cell>
          <cell r="J11">
            <v>4</v>
          </cell>
          <cell r="N11">
            <v>0</v>
          </cell>
          <cell r="O11">
            <v>0</v>
          </cell>
        </row>
        <row r="12">
          <cell r="B12">
            <v>7</v>
          </cell>
          <cell r="E12" t="str">
            <v>325-50</v>
          </cell>
          <cell r="H12">
            <v>0</v>
          </cell>
          <cell r="J12">
            <v>15</v>
          </cell>
          <cell r="N12">
            <v>0</v>
          </cell>
          <cell r="O12">
            <v>0</v>
          </cell>
        </row>
        <row r="13">
          <cell r="B13">
            <v>8</v>
          </cell>
          <cell r="E13" t="str">
            <v>325-50</v>
          </cell>
          <cell r="H13">
            <v>0</v>
          </cell>
          <cell r="J13">
            <v>1</v>
          </cell>
          <cell r="N13">
            <v>0</v>
          </cell>
          <cell r="O13">
            <v>0</v>
          </cell>
        </row>
        <row r="14">
          <cell r="B14">
            <v>9</v>
          </cell>
          <cell r="E14" t="str">
            <v>325-50</v>
          </cell>
          <cell r="H14">
            <v>0</v>
          </cell>
          <cell r="J14">
            <v>2</v>
          </cell>
          <cell r="N14">
            <v>0</v>
          </cell>
          <cell r="O14">
            <v>0</v>
          </cell>
        </row>
        <row r="15">
          <cell r="B15">
            <v>10</v>
          </cell>
          <cell r="E15" t="str">
            <v>325-50</v>
          </cell>
          <cell r="H15">
            <v>0</v>
          </cell>
          <cell r="J15">
            <v>50</v>
          </cell>
          <cell r="N15">
            <v>0</v>
          </cell>
          <cell r="O15">
            <v>0</v>
          </cell>
        </row>
        <row r="16">
          <cell r="B16">
            <v>11</v>
          </cell>
          <cell r="E16" t="str">
            <v>325-50</v>
          </cell>
          <cell r="H16">
            <v>0</v>
          </cell>
          <cell r="J16">
            <v>15</v>
          </cell>
          <cell r="N16">
            <v>0</v>
          </cell>
          <cell r="O16">
            <v>0</v>
          </cell>
        </row>
        <row r="17">
          <cell r="B17">
            <v>12</v>
          </cell>
          <cell r="E17" t="str">
            <v>325-50</v>
          </cell>
          <cell r="H17">
            <v>0</v>
          </cell>
          <cell r="J17">
            <v>15</v>
          </cell>
          <cell r="N17">
            <v>0</v>
          </cell>
          <cell r="O17">
            <v>0</v>
          </cell>
        </row>
        <row r="18">
          <cell r="B18">
            <v>13</v>
          </cell>
          <cell r="E18" t="str">
            <v>325-50</v>
          </cell>
          <cell r="H18">
            <v>0</v>
          </cell>
          <cell r="J18">
            <v>1</v>
          </cell>
          <cell r="N18">
            <v>0</v>
          </cell>
          <cell r="O18">
            <v>0</v>
          </cell>
        </row>
        <row r="19">
          <cell r="B19">
            <v>14</v>
          </cell>
          <cell r="E19" t="str">
            <v>325-50</v>
          </cell>
          <cell r="H19">
            <v>0</v>
          </cell>
          <cell r="J19">
            <v>2</v>
          </cell>
          <cell r="N19">
            <v>0</v>
          </cell>
          <cell r="O19">
            <v>0</v>
          </cell>
        </row>
        <row r="20">
          <cell r="B20">
            <v>15</v>
          </cell>
          <cell r="E20" t="str">
            <v>325-50</v>
          </cell>
          <cell r="H20">
            <v>0</v>
          </cell>
          <cell r="J20">
            <v>1</v>
          </cell>
          <cell r="N20">
            <v>0</v>
          </cell>
          <cell r="O20">
            <v>0</v>
          </cell>
        </row>
        <row r="21">
          <cell r="B21">
            <v>16</v>
          </cell>
          <cell r="E21" t="str">
            <v>325-50</v>
          </cell>
          <cell r="H21">
            <v>0</v>
          </cell>
          <cell r="J21">
            <v>1</v>
          </cell>
          <cell r="N21">
            <v>0</v>
          </cell>
          <cell r="O21">
            <v>0</v>
          </cell>
        </row>
        <row r="22">
          <cell r="B22">
            <v>17</v>
          </cell>
          <cell r="E22" t="str">
            <v>325-50</v>
          </cell>
          <cell r="H22">
            <v>0</v>
          </cell>
          <cell r="J22">
            <v>2</v>
          </cell>
          <cell r="N22">
            <v>0</v>
          </cell>
          <cell r="O22">
            <v>0</v>
          </cell>
        </row>
        <row r="23">
          <cell r="B23">
            <v>18</v>
          </cell>
          <cell r="E23" t="str">
            <v>325-50</v>
          </cell>
          <cell r="H23">
            <v>0</v>
          </cell>
          <cell r="J23">
            <v>1</v>
          </cell>
          <cell r="N23">
            <v>0</v>
          </cell>
          <cell r="O23">
            <v>0</v>
          </cell>
        </row>
        <row r="24">
          <cell r="B24">
            <v>19</v>
          </cell>
          <cell r="E24" t="str">
            <v>325-50</v>
          </cell>
          <cell r="H24">
            <v>0</v>
          </cell>
          <cell r="J24">
            <v>15</v>
          </cell>
          <cell r="N24">
            <v>0</v>
          </cell>
          <cell r="O24">
            <v>0</v>
          </cell>
        </row>
        <row r="25">
          <cell r="B25">
            <v>20</v>
          </cell>
          <cell r="E25" t="str">
            <v>325-50</v>
          </cell>
          <cell r="H25">
            <v>0</v>
          </cell>
          <cell r="J25">
            <v>2</v>
          </cell>
          <cell r="N25">
            <v>0</v>
          </cell>
          <cell r="O25">
            <v>0</v>
          </cell>
        </row>
        <row r="26">
          <cell r="B26">
            <v>21</v>
          </cell>
          <cell r="E26" t="str">
            <v>325-50</v>
          </cell>
          <cell r="H26">
            <v>0</v>
          </cell>
          <cell r="J26">
            <v>1</v>
          </cell>
          <cell r="N26">
            <v>0</v>
          </cell>
          <cell r="O26">
            <v>0</v>
          </cell>
        </row>
        <row r="27">
          <cell r="B27">
            <v>22</v>
          </cell>
          <cell r="E27" t="str">
            <v>325-50</v>
          </cell>
          <cell r="H27">
            <v>0</v>
          </cell>
          <cell r="J27">
            <v>2</v>
          </cell>
          <cell r="N27">
            <v>0</v>
          </cell>
          <cell r="O27">
            <v>0</v>
          </cell>
        </row>
        <row r="28">
          <cell r="B28">
            <v>23</v>
          </cell>
          <cell r="E28" t="str">
            <v>325-50</v>
          </cell>
          <cell r="H28">
            <v>0</v>
          </cell>
          <cell r="J28">
            <v>20</v>
          </cell>
          <cell r="N28">
            <v>0</v>
          </cell>
          <cell r="O28">
            <v>0</v>
          </cell>
        </row>
        <row r="29">
          <cell r="B29">
            <v>24</v>
          </cell>
          <cell r="E29" t="str">
            <v>325-50</v>
          </cell>
          <cell r="H29">
            <v>0</v>
          </cell>
          <cell r="J29">
            <v>3</v>
          </cell>
          <cell r="N29">
            <v>0</v>
          </cell>
          <cell r="O29">
            <v>0</v>
          </cell>
        </row>
        <row r="30">
          <cell r="B30">
            <v>25</v>
          </cell>
          <cell r="E30" t="str">
            <v>325-50</v>
          </cell>
          <cell r="H30">
            <v>0</v>
          </cell>
          <cell r="J30">
            <v>3</v>
          </cell>
          <cell r="N30">
            <v>0</v>
          </cell>
          <cell r="O30">
            <v>0</v>
          </cell>
        </row>
        <row r="31">
          <cell r="B31">
            <v>26</v>
          </cell>
          <cell r="E31" t="str">
            <v>325-50</v>
          </cell>
          <cell r="H31">
            <v>0</v>
          </cell>
          <cell r="J31">
            <v>3</v>
          </cell>
          <cell r="N31">
            <v>0</v>
          </cell>
          <cell r="O31">
            <v>0</v>
          </cell>
        </row>
        <row r="32">
          <cell r="B32">
            <v>27</v>
          </cell>
          <cell r="E32" t="str">
            <v>325-50</v>
          </cell>
          <cell r="H32">
            <v>0</v>
          </cell>
          <cell r="J32">
            <v>2</v>
          </cell>
          <cell r="N32">
            <v>0</v>
          </cell>
          <cell r="O32">
            <v>0</v>
          </cell>
        </row>
        <row r="33">
          <cell r="B33">
            <v>28</v>
          </cell>
          <cell r="E33" t="str">
            <v>325-50</v>
          </cell>
          <cell r="H33">
            <v>0</v>
          </cell>
          <cell r="J33">
            <v>50</v>
          </cell>
          <cell r="N33">
            <v>0</v>
          </cell>
          <cell r="O33">
            <v>0</v>
          </cell>
        </row>
        <row r="34">
          <cell r="B34">
            <v>29</v>
          </cell>
          <cell r="E34" t="str">
            <v>325-50</v>
          </cell>
          <cell r="H34">
            <v>0</v>
          </cell>
          <cell r="J34">
            <v>2</v>
          </cell>
          <cell r="N34">
            <v>0</v>
          </cell>
          <cell r="O34">
            <v>0</v>
          </cell>
        </row>
        <row r="35">
          <cell r="B35">
            <v>30</v>
          </cell>
          <cell r="E35" t="str">
            <v>325-50</v>
          </cell>
          <cell r="H35">
            <v>0</v>
          </cell>
          <cell r="J35">
            <v>2</v>
          </cell>
          <cell r="N35">
            <v>0</v>
          </cell>
          <cell r="O35">
            <v>0</v>
          </cell>
        </row>
        <row r="36">
          <cell r="B36">
            <v>31</v>
          </cell>
          <cell r="E36" t="str">
            <v>325-50</v>
          </cell>
          <cell r="H36">
            <v>0</v>
          </cell>
          <cell r="J36">
            <v>2</v>
          </cell>
          <cell r="N36">
            <v>0</v>
          </cell>
          <cell r="O36">
            <v>0</v>
          </cell>
        </row>
        <row r="37">
          <cell r="B37">
            <v>32</v>
          </cell>
          <cell r="E37" t="str">
            <v>325-50</v>
          </cell>
          <cell r="H37">
            <v>0</v>
          </cell>
          <cell r="J37">
            <v>6</v>
          </cell>
          <cell r="N37">
            <v>0</v>
          </cell>
          <cell r="O37">
            <v>0</v>
          </cell>
        </row>
        <row r="38">
          <cell r="B38">
            <v>33</v>
          </cell>
          <cell r="E38" t="str">
            <v>325-50</v>
          </cell>
          <cell r="H38">
            <v>0</v>
          </cell>
          <cell r="J38">
            <v>10</v>
          </cell>
          <cell r="N38">
            <v>0</v>
          </cell>
          <cell r="O38">
            <v>0</v>
          </cell>
        </row>
        <row r="39">
          <cell r="B39">
            <v>34</v>
          </cell>
          <cell r="E39" t="str">
            <v>325-50</v>
          </cell>
          <cell r="H39">
            <v>0</v>
          </cell>
          <cell r="J39">
            <v>1</v>
          </cell>
          <cell r="N39">
            <v>0</v>
          </cell>
          <cell r="O39">
            <v>0</v>
          </cell>
        </row>
        <row r="40">
          <cell r="B40">
            <v>35</v>
          </cell>
          <cell r="E40" t="str">
            <v>325-50</v>
          </cell>
          <cell r="H40">
            <v>0</v>
          </cell>
          <cell r="J40">
            <v>3</v>
          </cell>
          <cell r="N40">
            <v>0</v>
          </cell>
          <cell r="O40">
            <v>0</v>
          </cell>
        </row>
        <row r="41">
          <cell r="B41">
            <v>36</v>
          </cell>
          <cell r="E41" t="str">
            <v>325-50</v>
          </cell>
          <cell r="H41">
            <v>0</v>
          </cell>
          <cell r="J41">
            <v>3</v>
          </cell>
          <cell r="N41">
            <v>0</v>
          </cell>
          <cell r="O41">
            <v>0</v>
          </cell>
        </row>
        <row r="42">
          <cell r="B42">
            <v>37</v>
          </cell>
          <cell r="E42" t="str">
            <v>325-50</v>
          </cell>
          <cell r="H42">
            <v>0</v>
          </cell>
          <cell r="J42">
            <v>2</v>
          </cell>
          <cell r="N42">
            <v>0</v>
          </cell>
          <cell r="O42">
            <v>0</v>
          </cell>
        </row>
        <row r="43">
          <cell r="B43">
            <v>38</v>
          </cell>
          <cell r="E43" t="str">
            <v>325-50</v>
          </cell>
          <cell r="H43">
            <v>0</v>
          </cell>
          <cell r="J43">
            <v>20</v>
          </cell>
          <cell r="N43">
            <v>0</v>
          </cell>
          <cell r="O43">
            <v>0</v>
          </cell>
        </row>
        <row r="44">
          <cell r="B44">
            <v>39</v>
          </cell>
          <cell r="E44" t="str">
            <v>325-50</v>
          </cell>
          <cell r="H44">
            <v>0</v>
          </cell>
          <cell r="J44">
            <v>2</v>
          </cell>
          <cell r="N44">
            <v>0</v>
          </cell>
          <cell r="O44">
            <v>0</v>
          </cell>
        </row>
        <row r="45">
          <cell r="B45">
            <v>40</v>
          </cell>
          <cell r="E45" t="str">
            <v>325-50</v>
          </cell>
          <cell r="H45">
            <v>0</v>
          </cell>
          <cell r="J45">
            <v>2</v>
          </cell>
          <cell r="N45">
            <v>0</v>
          </cell>
          <cell r="O45">
            <v>0</v>
          </cell>
        </row>
        <row r="46">
          <cell r="B46">
            <v>41</v>
          </cell>
          <cell r="E46" t="str">
            <v>325-50</v>
          </cell>
          <cell r="H46">
            <v>0</v>
          </cell>
          <cell r="J46">
            <v>2</v>
          </cell>
          <cell r="N46">
            <v>0</v>
          </cell>
          <cell r="O46">
            <v>0</v>
          </cell>
        </row>
        <row r="47">
          <cell r="B47">
            <v>42</v>
          </cell>
          <cell r="E47" t="str">
            <v>325-50</v>
          </cell>
          <cell r="H47">
            <v>0</v>
          </cell>
          <cell r="J47">
            <v>20</v>
          </cell>
          <cell r="N47">
            <v>0</v>
          </cell>
          <cell r="O47">
            <v>0</v>
          </cell>
        </row>
        <row r="48">
          <cell r="B48">
            <v>43</v>
          </cell>
          <cell r="E48" t="str">
            <v>325-50</v>
          </cell>
          <cell r="H48">
            <v>0</v>
          </cell>
          <cell r="J48">
            <v>6</v>
          </cell>
          <cell r="N48">
            <v>0</v>
          </cell>
          <cell r="O48">
            <v>0</v>
          </cell>
        </row>
        <row r="49">
          <cell r="B49">
            <v>44</v>
          </cell>
          <cell r="E49" t="str">
            <v>325-50</v>
          </cell>
          <cell r="H49">
            <v>0</v>
          </cell>
          <cell r="J49">
            <v>2</v>
          </cell>
          <cell r="N49">
            <v>0</v>
          </cell>
          <cell r="O49">
            <v>0</v>
          </cell>
        </row>
        <row r="50">
          <cell r="B50">
            <v>45</v>
          </cell>
          <cell r="E50" t="str">
            <v>325-50</v>
          </cell>
          <cell r="H50">
            <v>4819.2861872441617</v>
          </cell>
          <cell r="J50">
            <v>0</v>
          </cell>
          <cell r="N50">
            <v>89</v>
          </cell>
          <cell r="O50">
            <v>428916.47066473041</v>
          </cell>
        </row>
        <row r="51">
          <cell r="B51">
            <v>46</v>
          </cell>
          <cell r="E51" t="str">
            <v>325-50</v>
          </cell>
          <cell r="H51">
            <v>0</v>
          </cell>
          <cell r="J51">
            <v>40</v>
          </cell>
          <cell r="N51">
            <v>0</v>
          </cell>
          <cell r="O51">
            <v>0</v>
          </cell>
        </row>
        <row r="52">
          <cell r="B52">
            <v>47</v>
          </cell>
          <cell r="E52" t="str">
            <v>325-50</v>
          </cell>
          <cell r="H52">
            <v>0</v>
          </cell>
          <cell r="J52">
            <v>1</v>
          </cell>
          <cell r="N52">
            <v>0</v>
          </cell>
          <cell r="O52">
            <v>0</v>
          </cell>
        </row>
        <row r="53">
          <cell r="B53">
            <v>48</v>
          </cell>
          <cell r="E53" t="str">
            <v>325-50</v>
          </cell>
          <cell r="H53">
            <v>0</v>
          </cell>
          <cell r="J53">
            <v>200</v>
          </cell>
          <cell r="N53">
            <v>0</v>
          </cell>
          <cell r="O53">
            <v>0</v>
          </cell>
        </row>
        <row r="54">
          <cell r="B54">
            <v>49</v>
          </cell>
          <cell r="E54" t="str">
            <v>325-90-2</v>
          </cell>
          <cell r="H54">
            <v>8017.58</v>
          </cell>
          <cell r="J54">
            <v>0</v>
          </cell>
          <cell r="N54">
            <v>0</v>
          </cell>
          <cell r="O54">
            <v>0</v>
          </cell>
        </row>
        <row r="55">
          <cell r="B55">
            <v>50</v>
          </cell>
          <cell r="E55" t="str">
            <v>325-90-2</v>
          </cell>
          <cell r="H55">
            <v>14431.07</v>
          </cell>
          <cell r="J55">
            <v>0</v>
          </cell>
          <cell r="N55">
            <v>0</v>
          </cell>
          <cell r="O55">
            <v>0</v>
          </cell>
        </row>
        <row r="56">
          <cell r="B56">
            <v>51</v>
          </cell>
          <cell r="E56" t="str">
            <v>325-90-2</v>
          </cell>
          <cell r="H56">
            <v>7616.0986407365554</v>
          </cell>
          <cell r="J56">
            <v>0</v>
          </cell>
          <cell r="N56">
            <v>0</v>
          </cell>
          <cell r="O56">
            <v>0</v>
          </cell>
        </row>
        <row r="57">
          <cell r="B57">
            <v>52</v>
          </cell>
          <cell r="E57" t="str">
            <v>325-90-2</v>
          </cell>
          <cell r="H57">
            <v>0</v>
          </cell>
          <cell r="J57">
            <v>12</v>
          </cell>
          <cell r="N57">
            <v>0</v>
          </cell>
          <cell r="O57">
            <v>0</v>
          </cell>
        </row>
        <row r="58">
          <cell r="B58">
            <v>53</v>
          </cell>
          <cell r="E58" t="str">
            <v>325-90-2</v>
          </cell>
          <cell r="H58">
            <v>7848.4911770563604</v>
          </cell>
          <cell r="J58">
            <v>0</v>
          </cell>
          <cell r="N58">
            <v>0</v>
          </cell>
          <cell r="O58">
            <v>0</v>
          </cell>
        </row>
        <row r="59">
          <cell r="B59">
            <v>54</v>
          </cell>
          <cell r="E59" t="str">
            <v>325-90-2</v>
          </cell>
          <cell r="H59">
            <v>0</v>
          </cell>
          <cell r="J59">
            <v>10</v>
          </cell>
          <cell r="N59">
            <v>0</v>
          </cell>
          <cell r="O59">
            <v>0</v>
          </cell>
        </row>
        <row r="60">
          <cell r="B60">
            <v>55</v>
          </cell>
          <cell r="E60" t="str">
            <v>356-100</v>
          </cell>
          <cell r="H60">
            <v>7927.3509999999997</v>
          </cell>
          <cell r="J60">
            <v>0</v>
          </cell>
          <cell r="N60">
            <v>0</v>
          </cell>
          <cell r="O60">
            <v>0</v>
          </cell>
        </row>
        <row r="61">
          <cell r="B61">
            <v>56</v>
          </cell>
          <cell r="E61" t="str">
            <v>356-100</v>
          </cell>
          <cell r="H61">
            <v>0</v>
          </cell>
          <cell r="J61">
            <v>5</v>
          </cell>
          <cell r="N61">
            <v>0</v>
          </cell>
          <cell r="O61">
            <v>0</v>
          </cell>
        </row>
        <row r="62">
          <cell r="B62">
            <v>57</v>
          </cell>
          <cell r="E62" t="str">
            <v>356-100</v>
          </cell>
          <cell r="H62">
            <v>0</v>
          </cell>
          <cell r="J62">
            <v>5</v>
          </cell>
          <cell r="N62">
            <v>0</v>
          </cell>
          <cell r="O62">
            <v>0</v>
          </cell>
        </row>
        <row r="63">
          <cell r="B63">
            <v>58</v>
          </cell>
          <cell r="E63" t="str">
            <v>356-100</v>
          </cell>
          <cell r="H63">
            <v>0</v>
          </cell>
          <cell r="J63">
            <v>4</v>
          </cell>
          <cell r="N63">
            <v>0</v>
          </cell>
          <cell r="O63">
            <v>0</v>
          </cell>
        </row>
        <row r="64">
          <cell r="B64">
            <v>59</v>
          </cell>
          <cell r="E64" t="str">
            <v>356-100</v>
          </cell>
          <cell r="H64">
            <v>0</v>
          </cell>
          <cell r="J64">
            <v>4</v>
          </cell>
          <cell r="N64">
            <v>0</v>
          </cell>
          <cell r="O64">
            <v>0</v>
          </cell>
        </row>
        <row r="65">
          <cell r="B65">
            <v>60</v>
          </cell>
          <cell r="E65" t="str">
            <v>356-100</v>
          </cell>
          <cell r="H65">
            <v>0</v>
          </cell>
          <cell r="J65">
            <v>8</v>
          </cell>
          <cell r="N65">
            <v>0</v>
          </cell>
          <cell r="O65">
            <v>0</v>
          </cell>
        </row>
        <row r="66">
          <cell r="B66">
            <v>61</v>
          </cell>
          <cell r="E66" t="str">
            <v>356-100</v>
          </cell>
          <cell r="H66">
            <v>0</v>
          </cell>
          <cell r="J66">
            <v>2</v>
          </cell>
          <cell r="N66">
            <v>0</v>
          </cell>
          <cell r="O66">
            <v>0</v>
          </cell>
        </row>
        <row r="67">
          <cell r="B67">
            <v>62</v>
          </cell>
          <cell r="E67" t="str">
            <v>356-100</v>
          </cell>
          <cell r="H67">
            <v>0</v>
          </cell>
          <cell r="J67">
            <v>1</v>
          </cell>
          <cell r="N67">
            <v>0</v>
          </cell>
          <cell r="O67">
            <v>0</v>
          </cell>
        </row>
        <row r="68">
          <cell r="B68">
            <v>63</v>
          </cell>
          <cell r="E68" t="str">
            <v>356-100</v>
          </cell>
          <cell r="H68">
            <v>0</v>
          </cell>
          <cell r="J68">
            <v>3</v>
          </cell>
          <cell r="N68">
            <v>0</v>
          </cell>
          <cell r="O68">
            <v>0</v>
          </cell>
        </row>
        <row r="69">
          <cell r="B69">
            <v>64</v>
          </cell>
          <cell r="E69" t="str">
            <v>356-100</v>
          </cell>
          <cell r="H69">
            <v>0</v>
          </cell>
          <cell r="J69">
            <v>10</v>
          </cell>
          <cell r="N69">
            <v>0</v>
          </cell>
          <cell r="O69">
            <v>0</v>
          </cell>
        </row>
        <row r="70">
          <cell r="B70">
            <v>65</v>
          </cell>
          <cell r="E70" t="str">
            <v>356-100</v>
          </cell>
          <cell r="H70">
            <v>0</v>
          </cell>
          <cell r="J70">
            <v>4</v>
          </cell>
          <cell r="N70">
            <v>0</v>
          </cell>
          <cell r="O70">
            <v>0</v>
          </cell>
        </row>
        <row r="71">
          <cell r="B71">
            <v>66</v>
          </cell>
          <cell r="E71" t="str">
            <v>356-100</v>
          </cell>
          <cell r="H71">
            <v>0</v>
          </cell>
          <cell r="J71">
            <v>12</v>
          </cell>
          <cell r="N71">
            <v>0</v>
          </cell>
          <cell r="O71">
            <v>0</v>
          </cell>
        </row>
        <row r="72">
          <cell r="B72">
            <v>67</v>
          </cell>
          <cell r="E72" t="str">
            <v>356-100</v>
          </cell>
          <cell r="H72">
            <v>0</v>
          </cell>
          <cell r="J72">
            <v>20</v>
          </cell>
          <cell r="N72">
            <v>0</v>
          </cell>
          <cell r="O72">
            <v>0</v>
          </cell>
        </row>
        <row r="73">
          <cell r="B73">
            <v>68</v>
          </cell>
          <cell r="E73" t="str">
            <v>356-100</v>
          </cell>
          <cell r="H73">
            <v>0</v>
          </cell>
          <cell r="J73">
            <v>2</v>
          </cell>
          <cell r="N73">
            <v>0</v>
          </cell>
          <cell r="O73">
            <v>0</v>
          </cell>
        </row>
        <row r="74">
          <cell r="B74">
            <v>69</v>
          </cell>
          <cell r="E74" t="str">
            <v>356-100</v>
          </cell>
          <cell r="H74">
            <v>0</v>
          </cell>
          <cell r="J74">
            <v>5</v>
          </cell>
          <cell r="N74">
            <v>0</v>
          </cell>
          <cell r="O74">
            <v>0</v>
          </cell>
        </row>
        <row r="75">
          <cell r="B75">
            <v>70</v>
          </cell>
          <cell r="E75" t="str">
            <v>356-100</v>
          </cell>
          <cell r="H75">
            <v>0</v>
          </cell>
          <cell r="J75">
            <v>4</v>
          </cell>
          <cell r="N75">
            <v>0</v>
          </cell>
          <cell r="O75">
            <v>0</v>
          </cell>
        </row>
        <row r="76">
          <cell r="B76">
            <v>71</v>
          </cell>
          <cell r="E76" t="str">
            <v>356-100</v>
          </cell>
          <cell r="H76">
            <v>0</v>
          </cell>
          <cell r="J76">
            <v>11</v>
          </cell>
          <cell r="N76">
            <v>0</v>
          </cell>
          <cell r="O76">
            <v>0</v>
          </cell>
        </row>
        <row r="77">
          <cell r="B77">
            <v>72</v>
          </cell>
          <cell r="E77" t="str">
            <v>356-100</v>
          </cell>
          <cell r="H77">
            <v>7996.8227546421649</v>
          </cell>
          <cell r="J77">
            <v>0</v>
          </cell>
          <cell r="N77">
            <v>0</v>
          </cell>
          <cell r="O77">
            <v>0</v>
          </cell>
        </row>
        <row r="78">
          <cell r="B78">
            <v>73</v>
          </cell>
          <cell r="E78" t="str">
            <v>356-100</v>
          </cell>
          <cell r="H78">
            <v>0</v>
          </cell>
          <cell r="J78">
            <v>6</v>
          </cell>
          <cell r="N78">
            <v>0</v>
          </cell>
          <cell r="O78">
            <v>0</v>
          </cell>
        </row>
        <row r="79">
          <cell r="B79">
            <v>74</v>
          </cell>
          <cell r="E79" t="str">
            <v>356-100</v>
          </cell>
          <cell r="H79">
            <v>0</v>
          </cell>
          <cell r="J79">
            <v>10</v>
          </cell>
          <cell r="N79">
            <v>0</v>
          </cell>
          <cell r="O79">
            <v>0</v>
          </cell>
        </row>
        <row r="80">
          <cell r="B80">
            <v>75</v>
          </cell>
          <cell r="E80" t="str">
            <v>356-100</v>
          </cell>
          <cell r="H80">
            <v>0</v>
          </cell>
          <cell r="J80">
            <v>7</v>
          </cell>
          <cell r="N80">
            <v>0</v>
          </cell>
          <cell r="O80">
            <v>0</v>
          </cell>
        </row>
        <row r="81">
          <cell r="B81">
            <v>76</v>
          </cell>
          <cell r="E81" t="str">
            <v>356-100</v>
          </cell>
          <cell r="H81">
            <v>0</v>
          </cell>
          <cell r="J81">
            <v>2</v>
          </cell>
          <cell r="N81">
            <v>0</v>
          </cell>
          <cell r="O81">
            <v>0</v>
          </cell>
        </row>
        <row r="82">
          <cell r="B82">
            <v>77</v>
          </cell>
          <cell r="E82" t="str">
            <v>356-100</v>
          </cell>
          <cell r="H82">
            <v>0</v>
          </cell>
          <cell r="J82">
            <v>4</v>
          </cell>
          <cell r="N82">
            <v>0</v>
          </cell>
          <cell r="O82">
            <v>0</v>
          </cell>
        </row>
        <row r="83">
          <cell r="B83">
            <v>78</v>
          </cell>
          <cell r="E83" t="str">
            <v>356-100</v>
          </cell>
          <cell r="H83">
            <v>0</v>
          </cell>
          <cell r="J83">
            <v>5</v>
          </cell>
          <cell r="N83">
            <v>0</v>
          </cell>
          <cell r="O83">
            <v>0</v>
          </cell>
        </row>
        <row r="84">
          <cell r="B84">
            <v>79</v>
          </cell>
          <cell r="E84" t="str">
            <v>356-100</v>
          </cell>
          <cell r="H84">
            <v>0</v>
          </cell>
          <cell r="J84">
            <v>2</v>
          </cell>
          <cell r="N84">
            <v>0</v>
          </cell>
          <cell r="O84">
            <v>0</v>
          </cell>
        </row>
        <row r="85">
          <cell r="B85">
            <v>80</v>
          </cell>
          <cell r="E85" t="str">
            <v>356-100</v>
          </cell>
          <cell r="H85">
            <v>0</v>
          </cell>
          <cell r="J85">
            <v>7</v>
          </cell>
          <cell r="N85">
            <v>0</v>
          </cell>
          <cell r="O85">
            <v>0</v>
          </cell>
        </row>
        <row r="86">
          <cell r="B86">
            <v>81</v>
          </cell>
          <cell r="E86" t="str">
            <v>356-100</v>
          </cell>
          <cell r="H86">
            <v>0</v>
          </cell>
          <cell r="J86">
            <v>2</v>
          </cell>
          <cell r="N86">
            <v>0</v>
          </cell>
          <cell r="O86">
            <v>0</v>
          </cell>
        </row>
        <row r="87">
          <cell r="B87">
            <v>82</v>
          </cell>
          <cell r="E87" t="str">
            <v>356-100</v>
          </cell>
          <cell r="H87">
            <v>0</v>
          </cell>
          <cell r="J87">
            <v>2</v>
          </cell>
          <cell r="N87">
            <v>0</v>
          </cell>
          <cell r="O87">
            <v>0</v>
          </cell>
        </row>
        <row r="88">
          <cell r="B88">
            <v>83</v>
          </cell>
          <cell r="E88" t="str">
            <v>356-100</v>
          </cell>
          <cell r="H88">
            <v>0</v>
          </cell>
          <cell r="J88">
            <v>2</v>
          </cell>
          <cell r="N88">
            <v>0</v>
          </cell>
          <cell r="O88">
            <v>0</v>
          </cell>
        </row>
        <row r="89">
          <cell r="B89">
            <v>84</v>
          </cell>
          <cell r="E89" t="str">
            <v>356-100</v>
          </cell>
          <cell r="H89">
            <v>0</v>
          </cell>
          <cell r="J89">
            <v>20</v>
          </cell>
          <cell r="N89">
            <v>0</v>
          </cell>
          <cell r="O89">
            <v>0</v>
          </cell>
        </row>
        <row r="90">
          <cell r="B90">
            <v>85</v>
          </cell>
          <cell r="E90" t="str">
            <v>356-100</v>
          </cell>
          <cell r="H90">
            <v>0</v>
          </cell>
          <cell r="J90">
            <v>4</v>
          </cell>
          <cell r="N90">
            <v>0</v>
          </cell>
          <cell r="O90">
            <v>0</v>
          </cell>
        </row>
        <row r="91">
          <cell r="B91">
            <v>86</v>
          </cell>
          <cell r="E91" t="str">
            <v>356-100</v>
          </cell>
          <cell r="H91">
            <v>0</v>
          </cell>
          <cell r="J91">
            <v>8</v>
          </cell>
          <cell r="N91">
            <v>0</v>
          </cell>
          <cell r="O91">
            <v>0</v>
          </cell>
        </row>
        <row r="92">
          <cell r="B92">
            <v>87</v>
          </cell>
          <cell r="E92" t="str">
            <v>356-100</v>
          </cell>
          <cell r="H92">
            <v>0</v>
          </cell>
          <cell r="J92">
            <v>1</v>
          </cell>
          <cell r="N92">
            <v>0</v>
          </cell>
          <cell r="O92">
            <v>0</v>
          </cell>
        </row>
        <row r="93">
          <cell r="B93">
            <v>88</v>
          </cell>
          <cell r="E93" t="str">
            <v>356-100</v>
          </cell>
          <cell r="H93">
            <v>0</v>
          </cell>
          <cell r="J93">
            <v>1</v>
          </cell>
          <cell r="N93">
            <v>0</v>
          </cell>
          <cell r="O93">
            <v>0</v>
          </cell>
        </row>
        <row r="94">
          <cell r="B94">
            <v>89</v>
          </cell>
          <cell r="E94" t="str">
            <v>356-100</v>
          </cell>
          <cell r="H94">
            <v>0</v>
          </cell>
          <cell r="J94">
            <v>1</v>
          </cell>
          <cell r="N94">
            <v>0</v>
          </cell>
          <cell r="O94">
            <v>0</v>
          </cell>
        </row>
        <row r="95">
          <cell r="B95">
            <v>90</v>
          </cell>
          <cell r="E95" t="str">
            <v>356-100</v>
          </cell>
          <cell r="H95">
            <v>0</v>
          </cell>
          <cell r="J95">
            <v>4</v>
          </cell>
          <cell r="N95">
            <v>0</v>
          </cell>
          <cell r="O95">
            <v>0</v>
          </cell>
        </row>
        <row r="96">
          <cell r="B96">
            <v>91</v>
          </cell>
          <cell r="E96" t="str">
            <v>356-100</v>
          </cell>
          <cell r="H96">
            <v>0</v>
          </cell>
          <cell r="J96">
            <v>4</v>
          </cell>
          <cell r="N96">
            <v>0</v>
          </cell>
          <cell r="O96">
            <v>0</v>
          </cell>
        </row>
        <row r="97">
          <cell r="B97">
            <v>92</v>
          </cell>
          <cell r="E97" t="str">
            <v>356-100</v>
          </cell>
          <cell r="H97">
            <v>0</v>
          </cell>
          <cell r="J97">
            <v>1</v>
          </cell>
          <cell r="N97">
            <v>0</v>
          </cell>
          <cell r="O97">
            <v>0</v>
          </cell>
        </row>
        <row r="98">
          <cell r="B98">
            <v>93</v>
          </cell>
          <cell r="E98" t="str">
            <v>356-100</v>
          </cell>
          <cell r="H98">
            <v>0</v>
          </cell>
          <cell r="J98">
            <v>2</v>
          </cell>
          <cell r="N98">
            <v>0</v>
          </cell>
          <cell r="O98">
            <v>0</v>
          </cell>
        </row>
        <row r="99">
          <cell r="B99">
            <v>94</v>
          </cell>
          <cell r="E99" t="str">
            <v>356-100</v>
          </cell>
          <cell r="H99">
            <v>0</v>
          </cell>
          <cell r="J99">
            <v>1</v>
          </cell>
          <cell r="N99">
            <v>0</v>
          </cell>
          <cell r="O99">
            <v>0</v>
          </cell>
        </row>
        <row r="100">
          <cell r="B100">
            <v>95</v>
          </cell>
          <cell r="E100" t="str">
            <v>356-100</v>
          </cell>
          <cell r="H100">
            <v>0</v>
          </cell>
          <cell r="J100">
            <v>1</v>
          </cell>
          <cell r="N100">
            <v>0</v>
          </cell>
          <cell r="O100">
            <v>0</v>
          </cell>
        </row>
        <row r="101">
          <cell r="B101">
            <v>96</v>
          </cell>
          <cell r="E101" t="str">
            <v>356-100</v>
          </cell>
          <cell r="H101">
            <v>0</v>
          </cell>
          <cell r="J101">
            <v>20</v>
          </cell>
          <cell r="N101">
            <v>0</v>
          </cell>
          <cell r="O101">
            <v>0</v>
          </cell>
        </row>
        <row r="102">
          <cell r="B102">
            <v>97</v>
          </cell>
          <cell r="E102" t="str">
            <v>356-100</v>
          </cell>
          <cell r="H102">
            <v>0</v>
          </cell>
          <cell r="J102">
            <v>50</v>
          </cell>
          <cell r="N102">
            <v>0</v>
          </cell>
          <cell r="O102">
            <v>0</v>
          </cell>
        </row>
        <row r="103">
          <cell r="B103">
            <v>98</v>
          </cell>
          <cell r="E103" t="str">
            <v>356-100</v>
          </cell>
          <cell r="H103">
            <v>0</v>
          </cell>
          <cell r="J103">
            <v>4</v>
          </cell>
          <cell r="N103">
            <v>0</v>
          </cell>
          <cell r="O103">
            <v>0</v>
          </cell>
        </row>
        <row r="104">
          <cell r="B104">
            <v>99</v>
          </cell>
          <cell r="E104" t="str">
            <v>356-100</v>
          </cell>
          <cell r="H104">
            <v>0</v>
          </cell>
          <cell r="J104">
            <v>50</v>
          </cell>
          <cell r="N104">
            <v>0</v>
          </cell>
          <cell r="O104">
            <v>0</v>
          </cell>
        </row>
        <row r="105">
          <cell r="B105">
            <v>100</v>
          </cell>
          <cell r="E105" t="str">
            <v>356-100</v>
          </cell>
          <cell r="H105">
            <v>0</v>
          </cell>
          <cell r="J105">
            <v>4</v>
          </cell>
          <cell r="N105">
            <v>0</v>
          </cell>
          <cell r="O105">
            <v>0</v>
          </cell>
        </row>
        <row r="106">
          <cell r="B106">
            <v>101</v>
          </cell>
          <cell r="E106" t="str">
            <v>356-100</v>
          </cell>
          <cell r="H106">
            <v>0</v>
          </cell>
          <cell r="J106">
            <v>4</v>
          </cell>
          <cell r="N106">
            <v>0</v>
          </cell>
          <cell r="O106">
            <v>0</v>
          </cell>
        </row>
        <row r="107">
          <cell r="B107">
            <v>102</v>
          </cell>
          <cell r="E107" t="str">
            <v>356-100</v>
          </cell>
          <cell r="H107">
            <v>0</v>
          </cell>
          <cell r="J107">
            <v>3</v>
          </cell>
          <cell r="N107">
            <v>0</v>
          </cell>
          <cell r="O107">
            <v>0</v>
          </cell>
        </row>
        <row r="108">
          <cell r="B108">
            <v>103</v>
          </cell>
          <cell r="E108" t="str">
            <v>356-100</v>
          </cell>
          <cell r="H108">
            <v>0</v>
          </cell>
          <cell r="J108">
            <v>3</v>
          </cell>
          <cell r="N108">
            <v>0</v>
          </cell>
          <cell r="O108">
            <v>0</v>
          </cell>
        </row>
        <row r="109">
          <cell r="B109">
            <v>104</v>
          </cell>
          <cell r="E109" t="str">
            <v>356-100</v>
          </cell>
          <cell r="H109">
            <v>0</v>
          </cell>
          <cell r="J109">
            <v>2</v>
          </cell>
          <cell r="N109">
            <v>0</v>
          </cell>
          <cell r="O109">
            <v>0</v>
          </cell>
        </row>
        <row r="110">
          <cell r="B110">
            <v>105</v>
          </cell>
          <cell r="E110" t="str">
            <v>356-100</v>
          </cell>
          <cell r="H110">
            <v>0</v>
          </cell>
          <cell r="J110">
            <v>1</v>
          </cell>
          <cell r="N110">
            <v>0</v>
          </cell>
          <cell r="O110">
            <v>0</v>
          </cell>
        </row>
        <row r="111">
          <cell r="B111">
            <v>106</v>
          </cell>
          <cell r="E111" t="str">
            <v>356-100</v>
          </cell>
          <cell r="H111">
            <v>0</v>
          </cell>
          <cell r="J111">
            <v>2</v>
          </cell>
          <cell r="N111">
            <v>0</v>
          </cell>
          <cell r="O111">
            <v>0</v>
          </cell>
        </row>
        <row r="112">
          <cell r="B112">
            <v>107</v>
          </cell>
          <cell r="E112" t="str">
            <v>356-100</v>
          </cell>
          <cell r="H112">
            <v>0</v>
          </cell>
          <cell r="J112">
            <v>4</v>
          </cell>
          <cell r="N112">
            <v>0</v>
          </cell>
          <cell r="O112">
            <v>0</v>
          </cell>
        </row>
        <row r="113">
          <cell r="B113">
            <v>108</v>
          </cell>
          <cell r="E113" t="str">
            <v>356-100</v>
          </cell>
          <cell r="H113">
            <v>0</v>
          </cell>
          <cell r="J113">
            <v>1</v>
          </cell>
          <cell r="N113">
            <v>0</v>
          </cell>
          <cell r="O113">
            <v>0</v>
          </cell>
        </row>
        <row r="114">
          <cell r="B114">
            <v>109</v>
          </cell>
          <cell r="E114" t="str">
            <v>356-100</v>
          </cell>
          <cell r="H114">
            <v>6915.4761589339259</v>
          </cell>
          <cell r="J114">
            <v>0</v>
          </cell>
          <cell r="N114">
            <v>0</v>
          </cell>
          <cell r="O114">
            <v>0</v>
          </cell>
        </row>
        <row r="115">
          <cell r="B115">
            <v>110</v>
          </cell>
          <cell r="E115" t="str">
            <v>356-100</v>
          </cell>
          <cell r="H115">
            <v>0</v>
          </cell>
          <cell r="J115">
            <v>3</v>
          </cell>
          <cell r="N115">
            <v>0</v>
          </cell>
          <cell r="O115">
            <v>0</v>
          </cell>
        </row>
        <row r="116">
          <cell r="B116">
            <v>111</v>
          </cell>
          <cell r="E116" t="str">
            <v>356-100</v>
          </cell>
          <cell r="H116">
            <v>6929.6900477620411</v>
          </cell>
          <cell r="J116">
            <v>0</v>
          </cell>
          <cell r="N116">
            <v>0</v>
          </cell>
          <cell r="O116">
            <v>0</v>
          </cell>
        </row>
        <row r="117">
          <cell r="B117">
            <v>112</v>
          </cell>
          <cell r="E117" t="str">
            <v>356-100</v>
          </cell>
          <cell r="H117">
            <v>0</v>
          </cell>
          <cell r="J117">
            <v>15</v>
          </cell>
          <cell r="N117">
            <v>0</v>
          </cell>
          <cell r="O117">
            <v>0</v>
          </cell>
        </row>
        <row r="118">
          <cell r="B118">
            <v>113</v>
          </cell>
          <cell r="E118" t="str">
            <v>356-100</v>
          </cell>
          <cell r="H118">
            <v>0</v>
          </cell>
          <cell r="J118">
            <v>2</v>
          </cell>
          <cell r="N118">
            <v>0</v>
          </cell>
          <cell r="O118">
            <v>0</v>
          </cell>
        </row>
        <row r="119">
          <cell r="B119">
            <v>114</v>
          </cell>
          <cell r="E119" t="str">
            <v>356-100-2</v>
          </cell>
          <cell r="H119">
            <v>14644.237999999999</v>
          </cell>
          <cell r="J119">
            <v>0</v>
          </cell>
          <cell r="N119">
            <v>0</v>
          </cell>
          <cell r="O119">
            <v>0</v>
          </cell>
        </row>
        <row r="120">
          <cell r="B120">
            <v>115</v>
          </cell>
          <cell r="E120" t="str">
            <v>356-100-2</v>
          </cell>
          <cell r="H120">
            <v>0</v>
          </cell>
          <cell r="J120">
            <v>2</v>
          </cell>
          <cell r="N120">
            <v>0</v>
          </cell>
          <cell r="O120">
            <v>0</v>
          </cell>
        </row>
        <row r="121">
          <cell r="B121">
            <v>116</v>
          </cell>
          <cell r="E121" t="str">
            <v>356-100-2</v>
          </cell>
          <cell r="H121">
            <v>0</v>
          </cell>
          <cell r="J121">
            <v>1</v>
          </cell>
          <cell r="N121">
            <v>0</v>
          </cell>
          <cell r="O121">
            <v>0</v>
          </cell>
        </row>
        <row r="122">
          <cell r="B122">
            <v>117</v>
          </cell>
          <cell r="E122" t="str">
            <v>356-100-2</v>
          </cell>
          <cell r="H122">
            <v>0</v>
          </cell>
          <cell r="J122">
            <v>1</v>
          </cell>
          <cell r="N122">
            <v>0</v>
          </cell>
          <cell r="O122">
            <v>0</v>
          </cell>
        </row>
        <row r="123">
          <cell r="B123">
            <v>118</v>
          </cell>
          <cell r="E123" t="str">
            <v>356-145</v>
          </cell>
          <cell r="H123">
            <v>9044.4030000000002</v>
          </cell>
          <cell r="J123">
            <v>0</v>
          </cell>
          <cell r="N123">
            <v>0</v>
          </cell>
          <cell r="O123">
            <v>0</v>
          </cell>
        </row>
        <row r="124">
          <cell r="B124">
            <v>119</v>
          </cell>
          <cell r="E124" t="str">
            <v>356-145</v>
          </cell>
          <cell r="H124">
            <v>0</v>
          </cell>
          <cell r="J124">
            <v>6</v>
          </cell>
          <cell r="N124">
            <v>0</v>
          </cell>
          <cell r="O124">
            <v>0</v>
          </cell>
        </row>
        <row r="125">
          <cell r="B125">
            <v>120</v>
          </cell>
          <cell r="E125" t="str">
            <v>356-145</v>
          </cell>
          <cell r="H125">
            <v>0</v>
          </cell>
          <cell r="J125">
            <v>10</v>
          </cell>
          <cell r="N125">
            <v>0</v>
          </cell>
          <cell r="O125">
            <v>0</v>
          </cell>
        </row>
        <row r="126">
          <cell r="B126">
            <v>121</v>
          </cell>
          <cell r="E126" t="str">
            <v>356-145</v>
          </cell>
          <cell r="H126">
            <v>0</v>
          </cell>
          <cell r="J126">
            <v>60</v>
          </cell>
          <cell r="N126">
            <v>0</v>
          </cell>
          <cell r="O126">
            <v>0</v>
          </cell>
        </row>
        <row r="127">
          <cell r="B127">
            <v>122</v>
          </cell>
          <cell r="E127" t="str">
            <v>356-145</v>
          </cell>
          <cell r="H127">
            <v>0</v>
          </cell>
          <cell r="J127">
            <v>24</v>
          </cell>
          <cell r="N127">
            <v>0</v>
          </cell>
          <cell r="O127">
            <v>0</v>
          </cell>
        </row>
        <row r="128">
          <cell r="B128">
            <v>123</v>
          </cell>
          <cell r="E128" t="str">
            <v>356-145</v>
          </cell>
          <cell r="H128">
            <v>0</v>
          </cell>
          <cell r="J128">
            <v>6</v>
          </cell>
          <cell r="N128">
            <v>0</v>
          </cell>
          <cell r="O128">
            <v>0</v>
          </cell>
        </row>
        <row r="129">
          <cell r="B129">
            <v>124</v>
          </cell>
          <cell r="E129" t="str">
            <v>356-145</v>
          </cell>
          <cell r="H129">
            <v>0</v>
          </cell>
          <cell r="J129">
            <v>12</v>
          </cell>
          <cell r="N129">
            <v>0</v>
          </cell>
          <cell r="O129">
            <v>0</v>
          </cell>
        </row>
        <row r="130">
          <cell r="B130">
            <v>125</v>
          </cell>
          <cell r="E130" t="str">
            <v>356-145</v>
          </cell>
          <cell r="H130">
            <v>0</v>
          </cell>
          <cell r="J130">
            <v>6</v>
          </cell>
          <cell r="N130">
            <v>0</v>
          </cell>
          <cell r="O130">
            <v>0</v>
          </cell>
        </row>
        <row r="131">
          <cell r="B131">
            <v>126</v>
          </cell>
          <cell r="E131" t="str">
            <v>356-145</v>
          </cell>
          <cell r="H131">
            <v>9398.5829338339445</v>
          </cell>
          <cell r="J131">
            <v>0</v>
          </cell>
          <cell r="N131">
            <v>0</v>
          </cell>
          <cell r="O131">
            <v>0</v>
          </cell>
        </row>
        <row r="132">
          <cell r="B132">
            <v>127</v>
          </cell>
          <cell r="E132" t="str">
            <v>356-145</v>
          </cell>
          <cell r="H132">
            <v>9390.228359519193</v>
          </cell>
          <cell r="J132">
            <v>0</v>
          </cell>
          <cell r="N132">
            <v>0</v>
          </cell>
          <cell r="O132">
            <v>0</v>
          </cell>
        </row>
        <row r="133">
          <cell r="B133">
            <v>128</v>
          </cell>
          <cell r="E133" t="str">
            <v>356-145</v>
          </cell>
          <cell r="H133">
            <v>0</v>
          </cell>
          <cell r="J133">
            <v>32</v>
          </cell>
          <cell r="N133">
            <v>0</v>
          </cell>
          <cell r="O133">
            <v>0</v>
          </cell>
        </row>
        <row r="134">
          <cell r="B134">
            <v>129</v>
          </cell>
          <cell r="E134" t="str">
            <v>356-145</v>
          </cell>
          <cell r="H134">
            <v>0</v>
          </cell>
          <cell r="J134">
            <v>3</v>
          </cell>
          <cell r="N134">
            <v>0</v>
          </cell>
          <cell r="O134">
            <v>0</v>
          </cell>
        </row>
        <row r="135">
          <cell r="B135">
            <v>130</v>
          </cell>
          <cell r="E135" t="str">
            <v>356-145</v>
          </cell>
          <cell r="H135">
            <v>0</v>
          </cell>
          <cell r="J135">
            <v>4</v>
          </cell>
          <cell r="N135">
            <v>0</v>
          </cell>
          <cell r="O135">
            <v>0</v>
          </cell>
        </row>
        <row r="136">
          <cell r="B136">
            <v>131</v>
          </cell>
          <cell r="E136" t="str">
            <v>356-145</v>
          </cell>
          <cell r="H136">
            <v>0</v>
          </cell>
          <cell r="J136">
            <v>25</v>
          </cell>
          <cell r="N136">
            <v>0</v>
          </cell>
          <cell r="O136">
            <v>0</v>
          </cell>
        </row>
        <row r="137">
          <cell r="B137">
            <v>132</v>
          </cell>
          <cell r="E137" t="str">
            <v>356-145</v>
          </cell>
          <cell r="H137">
            <v>0</v>
          </cell>
          <cell r="J137">
            <v>26</v>
          </cell>
          <cell r="N137">
            <v>0</v>
          </cell>
          <cell r="O137">
            <v>0</v>
          </cell>
        </row>
        <row r="138">
          <cell r="B138">
            <v>133</v>
          </cell>
          <cell r="E138" t="str">
            <v>356-145</v>
          </cell>
          <cell r="H138">
            <v>0</v>
          </cell>
          <cell r="J138">
            <v>3</v>
          </cell>
          <cell r="N138">
            <v>0</v>
          </cell>
          <cell r="O138">
            <v>0</v>
          </cell>
        </row>
        <row r="139">
          <cell r="B139">
            <v>134</v>
          </cell>
          <cell r="E139" t="str">
            <v>356-145</v>
          </cell>
          <cell r="H139">
            <v>0</v>
          </cell>
          <cell r="J139">
            <v>2</v>
          </cell>
          <cell r="N139">
            <v>0</v>
          </cell>
          <cell r="O139">
            <v>0</v>
          </cell>
        </row>
        <row r="140">
          <cell r="B140">
            <v>135</v>
          </cell>
          <cell r="E140" t="str">
            <v>356-145</v>
          </cell>
          <cell r="H140">
            <v>0</v>
          </cell>
          <cell r="J140">
            <v>20</v>
          </cell>
          <cell r="N140">
            <v>0</v>
          </cell>
          <cell r="O140">
            <v>0</v>
          </cell>
        </row>
        <row r="141">
          <cell r="B141">
            <v>136</v>
          </cell>
          <cell r="E141" t="str">
            <v>356-145</v>
          </cell>
          <cell r="H141">
            <v>0</v>
          </cell>
          <cell r="J141">
            <v>75</v>
          </cell>
          <cell r="N141">
            <v>0</v>
          </cell>
          <cell r="O141">
            <v>0</v>
          </cell>
        </row>
        <row r="142">
          <cell r="B142">
            <v>137</v>
          </cell>
          <cell r="E142" t="str">
            <v>356-145</v>
          </cell>
          <cell r="H142">
            <v>0</v>
          </cell>
          <cell r="J142">
            <v>6</v>
          </cell>
          <cell r="N142">
            <v>0</v>
          </cell>
          <cell r="O142">
            <v>0</v>
          </cell>
        </row>
        <row r="143">
          <cell r="B143">
            <v>138</v>
          </cell>
          <cell r="E143" t="str">
            <v>356-145</v>
          </cell>
          <cell r="H143">
            <v>0</v>
          </cell>
          <cell r="J143">
            <v>24</v>
          </cell>
          <cell r="N143">
            <v>0</v>
          </cell>
          <cell r="O143">
            <v>0</v>
          </cell>
        </row>
        <row r="144">
          <cell r="B144">
            <v>139</v>
          </cell>
          <cell r="E144" t="str">
            <v>356-145</v>
          </cell>
          <cell r="H144">
            <v>0</v>
          </cell>
          <cell r="J144">
            <v>8</v>
          </cell>
          <cell r="N144">
            <v>0</v>
          </cell>
          <cell r="O144">
            <v>0</v>
          </cell>
        </row>
        <row r="145">
          <cell r="B145">
            <v>140</v>
          </cell>
          <cell r="E145" t="str">
            <v>356-145</v>
          </cell>
          <cell r="H145">
            <v>0</v>
          </cell>
          <cell r="J145">
            <v>8</v>
          </cell>
          <cell r="N145">
            <v>0</v>
          </cell>
          <cell r="O145">
            <v>0</v>
          </cell>
        </row>
        <row r="146">
          <cell r="B146">
            <v>141</v>
          </cell>
          <cell r="E146" t="str">
            <v>356-145</v>
          </cell>
          <cell r="H146">
            <v>0</v>
          </cell>
          <cell r="J146">
            <v>9</v>
          </cell>
          <cell r="N146">
            <v>0</v>
          </cell>
          <cell r="O146">
            <v>0</v>
          </cell>
        </row>
        <row r="147">
          <cell r="B147">
            <v>142</v>
          </cell>
          <cell r="E147" t="str">
            <v>356-145</v>
          </cell>
          <cell r="H147">
            <v>0</v>
          </cell>
          <cell r="J147">
            <v>12</v>
          </cell>
          <cell r="N147">
            <v>0</v>
          </cell>
          <cell r="O147">
            <v>0</v>
          </cell>
        </row>
        <row r="148">
          <cell r="B148">
            <v>143</v>
          </cell>
          <cell r="E148" t="str">
            <v>356-145</v>
          </cell>
          <cell r="H148">
            <v>0</v>
          </cell>
          <cell r="J148">
            <v>2</v>
          </cell>
          <cell r="N148">
            <v>0</v>
          </cell>
          <cell r="O148">
            <v>0</v>
          </cell>
        </row>
        <row r="149">
          <cell r="B149">
            <v>144</v>
          </cell>
          <cell r="E149" t="str">
            <v>356-145</v>
          </cell>
          <cell r="H149">
            <v>0</v>
          </cell>
          <cell r="J149">
            <v>8</v>
          </cell>
          <cell r="N149">
            <v>0</v>
          </cell>
          <cell r="O149">
            <v>0</v>
          </cell>
        </row>
        <row r="150">
          <cell r="B150">
            <v>145</v>
          </cell>
          <cell r="E150" t="str">
            <v>356-145</v>
          </cell>
          <cell r="H150">
            <v>0</v>
          </cell>
          <cell r="J150">
            <v>16</v>
          </cell>
          <cell r="N150">
            <v>0</v>
          </cell>
          <cell r="O150">
            <v>0</v>
          </cell>
        </row>
        <row r="151">
          <cell r="B151">
            <v>146</v>
          </cell>
          <cell r="E151" t="str">
            <v>356-145</v>
          </cell>
          <cell r="H151">
            <v>0</v>
          </cell>
          <cell r="J151">
            <v>8</v>
          </cell>
          <cell r="N151">
            <v>0</v>
          </cell>
          <cell r="O151">
            <v>0</v>
          </cell>
        </row>
        <row r="152">
          <cell r="B152">
            <v>147</v>
          </cell>
          <cell r="E152" t="str">
            <v>356-145</v>
          </cell>
          <cell r="H152">
            <v>0</v>
          </cell>
          <cell r="J152">
            <v>24</v>
          </cell>
          <cell r="N152">
            <v>0</v>
          </cell>
          <cell r="O152">
            <v>0</v>
          </cell>
        </row>
        <row r="153">
          <cell r="B153">
            <v>148</v>
          </cell>
          <cell r="E153" t="str">
            <v>356-145</v>
          </cell>
          <cell r="H153">
            <v>0</v>
          </cell>
          <cell r="J153">
            <v>8</v>
          </cell>
          <cell r="N153">
            <v>0</v>
          </cell>
          <cell r="O153">
            <v>0</v>
          </cell>
        </row>
        <row r="154">
          <cell r="B154">
            <v>149</v>
          </cell>
          <cell r="E154" t="str">
            <v>356-145</v>
          </cell>
          <cell r="H154">
            <v>0</v>
          </cell>
          <cell r="J154">
            <v>4</v>
          </cell>
          <cell r="N154">
            <v>0</v>
          </cell>
          <cell r="O154">
            <v>0</v>
          </cell>
        </row>
        <row r="155">
          <cell r="B155">
            <v>150</v>
          </cell>
          <cell r="E155" t="str">
            <v>356-145</v>
          </cell>
          <cell r="H155">
            <v>0</v>
          </cell>
          <cell r="J155">
            <v>8</v>
          </cell>
          <cell r="N155">
            <v>0</v>
          </cell>
          <cell r="O155">
            <v>0</v>
          </cell>
        </row>
        <row r="156">
          <cell r="B156">
            <v>151</v>
          </cell>
          <cell r="E156" t="str">
            <v>356-145</v>
          </cell>
          <cell r="H156">
            <v>0</v>
          </cell>
          <cell r="J156">
            <v>12</v>
          </cell>
          <cell r="N156">
            <v>0</v>
          </cell>
          <cell r="O156">
            <v>0</v>
          </cell>
        </row>
        <row r="157">
          <cell r="B157">
            <v>152</v>
          </cell>
          <cell r="E157" t="str">
            <v>356-145</v>
          </cell>
          <cell r="H157">
            <v>0</v>
          </cell>
          <cell r="J157">
            <v>4</v>
          </cell>
          <cell r="N157">
            <v>0</v>
          </cell>
          <cell r="O157">
            <v>0</v>
          </cell>
        </row>
        <row r="158">
          <cell r="B158">
            <v>153</v>
          </cell>
          <cell r="E158" t="str">
            <v>356-145</v>
          </cell>
          <cell r="H158">
            <v>0</v>
          </cell>
          <cell r="J158">
            <v>2</v>
          </cell>
          <cell r="N158">
            <v>0</v>
          </cell>
          <cell r="O158">
            <v>0</v>
          </cell>
        </row>
        <row r="159">
          <cell r="B159">
            <v>154</v>
          </cell>
          <cell r="E159" t="str">
            <v>356-145</v>
          </cell>
          <cell r="H159">
            <v>0</v>
          </cell>
          <cell r="J159">
            <v>24</v>
          </cell>
          <cell r="N159">
            <v>0</v>
          </cell>
          <cell r="O159">
            <v>0</v>
          </cell>
        </row>
        <row r="160">
          <cell r="B160">
            <v>155</v>
          </cell>
          <cell r="E160" t="str">
            <v>356-145</v>
          </cell>
          <cell r="H160">
            <v>0</v>
          </cell>
          <cell r="J160">
            <v>10</v>
          </cell>
          <cell r="N160">
            <v>0</v>
          </cell>
          <cell r="O160">
            <v>0</v>
          </cell>
        </row>
        <row r="161">
          <cell r="B161">
            <v>156</v>
          </cell>
          <cell r="E161" t="str">
            <v>356-145</v>
          </cell>
          <cell r="H161">
            <v>0</v>
          </cell>
          <cell r="J161">
            <v>30</v>
          </cell>
          <cell r="N161">
            <v>0</v>
          </cell>
          <cell r="O161">
            <v>0</v>
          </cell>
        </row>
        <row r="162">
          <cell r="B162">
            <v>157</v>
          </cell>
          <cell r="E162" t="str">
            <v>356-145</v>
          </cell>
          <cell r="H162">
            <v>0</v>
          </cell>
          <cell r="J162">
            <v>30</v>
          </cell>
          <cell r="N162">
            <v>0</v>
          </cell>
          <cell r="O162">
            <v>0</v>
          </cell>
        </row>
        <row r="163">
          <cell r="B163">
            <v>158</v>
          </cell>
          <cell r="E163" t="str">
            <v>356-145</v>
          </cell>
          <cell r="H163">
            <v>0</v>
          </cell>
          <cell r="J163">
            <v>5</v>
          </cell>
          <cell r="N163">
            <v>0</v>
          </cell>
          <cell r="O163">
            <v>0</v>
          </cell>
        </row>
        <row r="164">
          <cell r="B164">
            <v>159</v>
          </cell>
          <cell r="E164" t="str">
            <v>356-145</v>
          </cell>
          <cell r="H164">
            <v>0</v>
          </cell>
          <cell r="J164">
            <v>14</v>
          </cell>
          <cell r="N164">
            <v>0</v>
          </cell>
          <cell r="O164">
            <v>0</v>
          </cell>
        </row>
        <row r="165">
          <cell r="B165">
            <v>160</v>
          </cell>
          <cell r="E165" t="str">
            <v>356-145</v>
          </cell>
          <cell r="H165">
            <v>0</v>
          </cell>
          <cell r="J165">
            <v>8</v>
          </cell>
          <cell r="N165">
            <v>0</v>
          </cell>
          <cell r="O165">
            <v>0</v>
          </cell>
        </row>
        <row r="166">
          <cell r="B166">
            <v>161</v>
          </cell>
          <cell r="E166" t="str">
            <v>356-145</v>
          </cell>
          <cell r="H166">
            <v>0</v>
          </cell>
          <cell r="J166">
            <v>8</v>
          </cell>
          <cell r="N166">
            <v>0</v>
          </cell>
          <cell r="O166">
            <v>0</v>
          </cell>
        </row>
        <row r="167">
          <cell r="B167">
            <v>162</v>
          </cell>
          <cell r="E167" t="str">
            <v>356-145</v>
          </cell>
          <cell r="H167">
            <v>0</v>
          </cell>
          <cell r="J167">
            <v>5</v>
          </cell>
          <cell r="N167">
            <v>0</v>
          </cell>
          <cell r="O167">
            <v>0</v>
          </cell>
        </row>
        <row r="168">
          <cell r="B168">
            <v>163</v>
          </cell>
          <cell r="E168" t="str">
            <v>356-145</v>
          </cell>
          <cell r="H168">
            <v>0</v>
          </cell>
          <cell r="J168">
            <v>8</v>
          </cell>
          <cell r="N168">
            <v>0</v>
          </cell>
          <cell r="O168">
            <v>0</v>
          </cell>
        </row>
        <row r="169">
          <cell r="B169">
            <v>164</v>
          </cell>
          <cell r="E169" t="str">
            <v>356-145</v>
          </cell>
          <cell r="H169">
            <v>0</v>
          </cell>
          <cell r="J169">
            <v>4</v>
          </cell>
          <cell r="N169">
            <v>0</v>
          </cell>
          <cell r="O169">
            <v>0</v>
          </cell>
        </row>
        <row r="170">
          <cell r="B170">
            <v>165</v>
          </cell>
          <cell r="E170" t="str">
            <v>356-145</v>
          </cell>
          <cell r="H170">
            <v>0</v>
          </cell>
          <cell r="J170">
            <v>6</v>
          </cell>
          <cell r="N170">
            <v>0</v>
          </cell>
          <cell r="O170">
            <v>0</v>
          </cell>
        </row>
        <row r="171">
          <cell r="B171">
            <v>166</v>
          </cell>
          <cell r="E171" t="str">
            <v>356-145</v>
          </cell>
          <cell r="H171">
            <v>0</v>
          </cell>
          <cell r="J171">
            <v>10</v>
          </cell>
          <cell r="N171">
            <v>0</v>
          </cell>
          <cell r="O171">
            <v>0</v>
          </cell>
        </row>
        <row r="172">
          <cell r="B172">
            <v>167</v>
          </cell>
          <cell r="E172" t="str">
            <v>356-145</v>
          </cell>
          <cell r="H172">
            <v>0</v>
          </cell>
          <cell r="J172">
            <v>6</v>
          </cell>
          <cell r="N172">
            <v>0</v>
          </cell>
          <cell r="O172">
            <v>0</v>
          </cell>
        </row>
        <row r="173">
          <cell r="B173">
            <v>168</v>
          </cell>
          <cell r="E173" t="str">
            <v>356-145</v>
          </cell>
          <cell r="H173">
            <v>0</v>
          </cell>
          <cell r="J173">
            <v>8</v>
          </cell>
          <cell r="N173">
            <v>0</v>
          </cell>
          <cell r="O173">
            <v>0</v>
          </cell>
        </row>
        <row r="174">
          <cell r="B174">
            <v>169</v>
          </cell>
          <cell r="E174" t="str">
            <v>356-145</v>
          </cell>
          <cell r="H174">
            <v>0</v>
          </cell>
          <cell r="J174">
            <v>24</v>
          </cell>
          <cell r="N174">
            <v>0</v>
          </cell>
          <cell r="O174">
            <v>0</v>
          </cell>
        </row>
        <row r="175">
          <cell r="B175">
            <v>170</v>
          </cell>
          <cell r="E175" t="str">
            <v>356-145</v>
          </cell>
          <cell r="H175">
            <v>0</v>
          </cell>
          <cell r="J175">
            <v>20</v>
          </cell>
          <cell r="N175">
            <v>0</v>
          </cell>
          <cell r="O175">
            <v>0</v>
          </cell>
        </row>
        <row r="176">
          <cell r="B176">
            <v>171</v>
          </cell>
          <cell r="E176" t="str">
            <v>356-145</v>
          </cell>
          <cell r="H176">
            <v>0</v>
          </cell>
          <cell r="J176">
            <v>8</v>
          </cell>
          <cell r="N176">
            <v>0</v>
          </cell>
          <cell r="O176">
            <v>0</v>
          </cell>
        </row>
        <row r="177">
          <cell r="B177">
            <v>172</v>
          </cell>
          <cell r="E177" t="str">
            <v>356-145</v>
          </cell>
          <cell r="H177">
            <v>0</v>
          </cell>
          <cell r="J177">
            <v>60</v>
          </cell>
          <cell r="N177">
            <v>0</v>
          </cell>
          <cell r="O177">
            <v>0</v>
          </cell>
        </row>
        <row r="178">
          <cell r="B178">
            <v>173</v>
          </cell>
          <cell r="E178" t="str">
            <v>356-145</v>
          </cell>
          <cell r="H178">
            <v>0</v>
          </cell>
          <cell r="J178">
            <v>2</v>
          </cell>
          <cell r="N178">
            <v>0</v>
          </cell>
          <cell r="O178">
            <v>0</v>
          </cell>
        </row>
        <row r="179">
          <cell r="B179">
            <v>174</v>
          </cell>
          <cell r="E179" t="str">
            <v>356-145</v>
          </cell>
          <cell r="H179">
            <v>0</v>
          </cell>
          <cell r="J179">
            <v>24</v>
          </cell>
          <cell r="N179">
            <v>0</v>
          </cell>
          <cell r="O179">
            <v>0</v>
          </cell>
        </row>
        <row r="180">
          <cell r="B180">
            <v>175</v>
          </cell>
          <cell r="E180" t="str">
            <v>356-145</v>
          </cell>
          <cell r="H180">
            <v>0</v>
          </cell>
          <cell r="J180">
            <v>11</v>
          </cell>
          <cell r="N180">
            <v>0</v>
          </cell>
          <cell r="O180">
            <v>0</v>
          </cell>
        </row>
        <row r="181">
          <cell r="B181">
            <v>176</v>
          </cell>
          <cell r="E181" t="str">
            <v>356-145</v>
          </cell>
          <cell r="H181">
            <v>0</v>
          </cell>
          <cell r="J181">
            <v>1</v>
          </cell>
          <cell r="N181">
            <v>0</v>
          </cell>
          <cell r="O181">
            <v>0</v>
          </cell>
        </row>
        <row r="182">
          <cell r="B182">
            <v>177</v>
          </cell>
          <cell r="E182" t="str">
            <v>356-145</v>
          </cell>
          <cell r="H182">
            <v>0</v>
          </cell>
          <cell r="J182">
            <v>8</v>
          </cell>
          <cell r="N182">
            <v>0</v>
          </cell>
          <cell r="O182">
            <v>0</v>
          </cell>
        </row>
        <row r="183">
          <cell r="B183">
            <v>178</v>
          </cell>
          <cell r="E183" t="str">
            <v>356-145</v>
          </cell>
          <cell r="H183">
            <v>0</v>
          </cell>
          <cell r="J183">
            <v>6</v>
          </cell>
          <cell r="N183">
            <v>0</v>
          </cell>
          <cell r="O183">
            <v>0</v>
          </cell>
        </row>
        <row r="184">
          <cell r="B184">
            <v>179</v>
          </cell>
          <cell r="E184" t="str">
            <v>356-145</v>
          </cell>
          <cell r="H184">
            <v>0</v>
          </cell>
          <cell r="J184">
            <v>8</v>
          </cell>
          <cell r="N184">
            <v>0</v>
          </cell>
          <cell r="O184">
            <v>0</v>
          </cell>
        </row>
        <row r="185">
          <cell r="B185">
            <v>180</v>
          </cell>
          <cell r="E185" t="str">
            <v>356-145</v>
          </cell>
          <cell r="H185">
            <v>0</v>
          </cell>
          <cell r="J185">
            <v>10</v>
          </cell>
          <cell r="N185">
            <v>0</v>
          </cell>
          <cell r="O185">
            <v>0</v>
          </cell>
        </row>
        <row r="186">
          <cell r="B186">
            <v>181</v>
          </cell>
          <cell r="E186" t="str">
            <v>356-145</v>
          </cell>
          <cell r="H186">
            <v>0</v>
          </cell>
          <cell r="J186">
            <v>24</v>
          </cell>
          <cell r="N186">
            <v>0</v>
          </cell>
          <cell r="O186">
            <v>0</v>
          </cell>
        </row>
        <row r="187">
          <cell r="B187">
            <v>182</v>
          </cell>
          <cell r="E187" t="str">
            <v>356-145</v>
          </cell>
          <cell r="H187">
            <v>0</v>
          </cell>
          <cell r="J187">
            <v>16</v>
          </cell>
          <cell r="N187">
            <v>0</v>
          </cell>
          <cell r="O187">
            <v>0</v>
          </cell>
        </row>
        <row r="188">
          <cell r="B188">
            <v>183</v>
          </cell>
          <cell r="E188" t="str">
            <v>356-145</v>
          </cell>
          <cell r="H188">
            <v>0</v>
          </cell>
          <cell r="J188">
            <v>4</v>
          </cell>
          <cell r="N188">
            <v>0</v>
          </cell>
          <cell r="O188">
            <v>0</v>
          </cell>
        </row>
        <row r="189">
          <cell r="B189">
            <v>184</v>
          </cell>
          <cell r="E189" t="str">
            <v>356-145</v>
          </cell>
          <cell r="H189">
            <v>0</v>
          </cell>
          <cell r="J189">
            <v>45</v>
          </cell>
          <cell r="N189">
            <v>0</v>
          </cell>
          <cell r="O189">
            <v>0</v>
          </cell>
        </row>
        <row r="190">
          <cell r="B190">
            <v>185</v>
          </cell>
          <cell r="E190" t="str">
            <v>356-145</v>
          </cell>
          <cell r="H190">
            <v>0</v>
          </cell>
          <cell r="J190">
            <v>4</v>
          </cell>
          <cell r="N190">
            <v>0</v>
          </cell>
          <cell r="O190">
            <v>0</v>
          </cell>
        </row>
        <row r="191">
          <cell r="B191">
            <v>186</v>
          </cell>
          <cell r="E191" t="str">
            <v>356-145</v>
          </cell>
          <cell r="H191">
            <v>0</v>
          </cell>
          <cell r="J191">
            <v>12</v>
          </cell>
          <cell r="N191">
            <v>0</v>
          </cell>
          <cell r="O191">
            <v>0</v>
          </cell>
        </row>
        <row r="192">
          <cell r="B192">
            <v>187</v>
          </cell>
          <cell r="E192" t="str">
            <v>356-145</v>
          </cell>
          <cell r="H192">
            <v>0</v>
          </cell>
          <cell r="J192">
            <v>20</v>
          </cell>
          <cell r="N192">
            <v>0</v>
          </cell>
          <cell r="O192">
            <v>0</v>
          </cell>
        </row>
        <row r="193">
          <cell r="B193">
            <v>188</v>
          </cell>
          <cell r="E193" t="str">
            <v>356-145</v>
          </cell>
          <cell r="H193">
            <v>0</v>
          </cell>
          <cell r="J193">
            <v>6</v>
          </cell>
          <cell r="N193">
            <v>0</v>
          </cell>
          <cell r="O193">
            <v>0</v>
          </cell>
        </row>
        <row r="194">
          <cell r="B194">
            <v>189</v>
          </cell>
          <cell r="E194" t="str">
            <v>356-145</v>
          </cell>
          <cell r="H194">
            <v>0</v>
          </cell>
          <cell r="J194">
            <v>75</v>
          </cell>
          <cell r="N194">
            <v>0</v>
          </cell>
          <cell r="O194">
            <v>0</v>
          </cell>
        </row>
        <row r="195">
          <cell r="B195">
            <v>190</v>
          </cell>
          <cell r="E195" t="str">
            <v>356-145</v>
          </cell>
          <cell r="H195">
            <v>0</v>
          </cell>
          <cell r="J195">
            <v>9</v>
          </cell>
          <cell r="N195">
            <v>0</v>
          </cell>
          <cell r="O195">
            <v>0</v>
          </cell>
        </row>
        <row r="196">
          <cell r="B196">
            <v>191</v>
          </cell>
          <cell r="E196" t="str">
            <v>356-145</v>
          </cell>
          <cell r="H196">
            <v>0</v>
          </cell>
          <cell r="J196">
            <v>6</v>
          </cell>
          <cell r="N196">
            <v>0</v>
          </cell>
          <cell r="O196">
            <v>0</v>
          </cell>
        </row>
        <row r="197">
          <cell r="B197">
            <v>192</v>
          </cell>
          <cell r="E197" t="str">
            <v>356-145</v>
          </cell>
          <cell r="H197">
            <v>0</v>
          </cell>
          <cell r="J197">
            <v>100</v>
          </cell>
          <cell r="N197">
            <v>0</v>
          </cell>
          <cell r="O197">
            <v>0</v>
          </cell>
        </row>
        <row r="198">
          <cell r="B198">
            <v>193</v>
          </cell>
          <cell r="E198" t="str">
            <v>356-145</v>
          </cell>
          <cell r="H198">
            <v>0</v>
          </cell>
          <cell r="J198">
            <v>15</v>
          </cell>
          <cell r="N198">
            <v>0</v>
          </cell>
          <cell r="O198">
            <v>0</v>
          </cell>
        </row>
        <row r="199">
          <cell r="B199">
            <v>194</v>
          </cell>
          <cell r="E199" t="str">
            <v>356-145</v>
          </cell>
          <cell r="H199">
            <v>0</v>
          </cell>
          <cell r="J199">
            <v>14</v>
          </cell>
          <cell r="N199">
            <v>0</v>
          </cell>
          <cell r="O199">
            <v>0</v>
          </cell>
        </row>
        <row r="200">
          <cell r="B200">
            <v>195</v>
          </cell>
          <cell r="E200" t="str">
            <v>356-145</v>
          </cell>
          <cell r="H200">
            <v>0</v>
          </cell>
          <cell r="J200">
            <v>5</v>
          </cell>
          <cell r="N200">
            <v>0</v>
          </cell>
          <cell r="O200">
            <v>0</v>
          </cell>
        </row>
        <row r="201">
          <cell r="B201">
            <v>196</v>
          </cell>
          <cell r="E201" t="str">
            <v>356-145</v>
          </cell>
          <cell r="H201">
            <v>0</v>
          </cell>
          <cell r="J201">
            <v>12</v>
          </cell>
          <cell r="N201">
            <v>0</v>
          </cell>
          <cell r="O201">
            <v>0</v>
          </cell>
        </row>
        <row r="202">
          <cell r="B202">
            <v>197</v>
          </cell>
          <cell r="E202" t="str">
            <v>356-145</v>
          </cell>
          <cell r="H202">
            <v>0</v>
          </cell>
          <cell r="J202">
            <v>12</v>
          </cell>
          <cell r="N202">
            <v>0</v>
          </cell>
          <cell r="O202">
            <v>0</v>
          </cell>
        </row>
        <row r="203">
          <cell r="B203">
            <v>198</v>
          </cell>
          <cell r="E203" t="str">
            <v>356-145</v>
          </cell>
          <cell r="H203">
            <v>0</v>
          </cell>
          <cell r="J203">
            <v>10</v>
          </cell>
          <cell r="N203">
            <v>0</v>
          </cell>
          <cell r="O203">
            <v>0</v>
          </cell>
        </row>
        <row r="204">
          <cell r="B204">
            <v>199</v>
          </cell>
          <cell r="E204" t="str">
            <v>356-145</v>
          </cell>
          <cell r="H204">
            <v>0</v>
          </cell>
          <cell r="J204">
            <v>6</v>
          </cell>
          <cell r="N204">
            <v>0</v>
          </cell>
          <cell r="O204">
            <v>0</v>
          </cell>
        </row>
        <row r="205">
          <cell r="B205">
            <v>200</v>
          </cell>
          <cell r="E205" t="str">
            <v>356-145</v>
          </cell>
          <cell r="H205">
            <v>0</v>
          </cell>
          <cell r="J205">
            <v>8</v>
          </cell>
          <cell r="N205">
            <v>0</v>
          </cell>
          <cell r="O205">
            <v>0</v>
          </cell>
        </row>
        <row r="206">
          <cell r="B206">
            <v>201</v>
          </cell>
          <cell r="E206" t="str">
            <v>356-145</v>
          </cell>
          <cell r="H206">
            <v>0</v>
          </cell>
          <cell r="J206">
            <v>10</v>
          </cell>
          <cell r="N206">
            <v>0</v>
          </cell>
          <cell r="O206">
            <v>0</v>
          </cell>
        </row>
        <row r="207">
          <cell r="B207">
            <v>202</v>
          </cell>
          <cell r="E207" t="str">
            <v>356-145</v>
          </cell>
          <cell r="H207">
            <v>8413.0967440176664</v>
          </cell>
          <cell r="J207">
            <v>0</v>
          </cell>
          <cell r="N207">
            <v>0</v>
          </cell>
          <cell r="O207">
            <v>0</v>
          </cell>
        </row>
        <row r="208">
          <cell r="B208">
            <v>203</v>
          </cell>
          <cell r="E208" t="str">
            <v>356-145</v>
          </cell>
          <cell r="H208">
            <v>0</v>
          </cell>
          <cell r="J208">
            <v>10</v>
          </cell>
          <cell r="N208">
            <v>0</v>
          </cell>
          <cell r="O208">
            <v>0</v>
          </cell>
        </row>
        <row r="209">
          <cell r="B209">
            <v>204</v>
          </cell>
          <cell r="E209" t="str">
            <v>356-145</v>
          </cell>
          <cell r="H209">
            <v>0</v>
          </cell>
          <cell r="J209">
            <v>6</v>
          </cell>
          <cell r="N209">
            <v>0</v>
          </cell>
          <cell r="O209">
            <v>0</v>
          </cell>
        </row>
        <row r="210">
          <cell r="B210">
            <v>205</v>
          </cell>
          <cell r="E210" t="str">
            <v>356-145</v>
          </cell>
          <cell r="H210">
            <v>0</v>
          </cell>
          <cell r="J210">
            <v>8</v>
          </cell>
          <cell r="N210">
            <v>0</v>
          </cell>
          <cell r="O210">
            <v>0</v>
          </cell>
        </row>
        <row r="211">
          <cell r="B211">
            <v>206</v>
          </cell>
          <cell r="E211" t="str">
            <v>356-145</v>
          </cell>
          <cell r="H211">
            <v>0</v>
          </cell>
          <cell r="J211">
            <v>6</v>
          </cell>
          <cell r="N211">
            <v>0</v>
          </cell>
          <cell r="O211">
            <v>0</v>
          </cell>
        </row>
        <row r="212">
          <cell r="B212">
            <v>207</v>
          </cell>
          <cell r="E212" t="str">
            <v>356-145</v>
          </cell>
          <cell r="H212">
            <v>0</v>
          </cell>
          <cell r="J212">
            <v>4</v>
          </cell>
          <cell r="N212">
            <v>0</v>
          </cell>
          <cell r="O212">
            <v>0</v>
          </cell>
        </row>
        <row r="213">
          <cell r="B213">
            <v>208</v>
          </cell>
          <cell r="E213" t="str">
            <v>356-145</v>
          </cell>
          <cell r="H213">
            <v>8409.6215643752548</v>
          </cell>
          <cell r="J213">
            <v>0</v>
          </cell>
          <cell r="N213">
            <v>0</v>
          </cell>
          <cell r="O213">
            <v>0</v>
          </cell>
        </row>
        <row r="214">
          <cell r="B214">
            <v>209</v>
          </cell>
          <cell r="E214" t="str">
            <v>356-145</v>
          </cell>
          <cell r="H214">
            <v>0</v>
          </cell>
          <cell r="J214">
            <v>6</v>
          </cell>
          <cell r="N214">
            <v>0</v>
          </cell>
          <cell r="O214">
            <v>0</v>
          </cell>
        </row>
        <row r="215">
          <cell r="B215">
            <v>210</v>
          </cell>
          <cell r="E215" t="str">
            <v>356-145</v>
          </cell>
          <cell r="H215">
            <v>0</v>
          </cell>
          <cell r="J215">
            <v>8</v>
          </cell>
          <cell r="N215">
            <v>0</v>
          </cell>
          <cell r="O215">
            <v>0</v>
          </cell>
        </row>
        <row r="216">
          <cell r="B216">
            <v>211</v>
          </cell>
          <cell r="E216" t="str">
            <v>356-145</v>
          </cell>
          <cell r="H216">
            <v>0</v>
          </cell>
          <cell r="J216">
            <v>4</v>
          </cell>
          <cell r="N216">
            <v>0</v>
          </cell>
          <cell r="O216">
            <v>0</v>
          </cell>
        </row>
        <row r="217">
          <cell r="B217">
            <v>212</v>
          </cell>
          <cell r="E217" t="str">
            <v>356-145</v>
          </cell>
          <cell r="H217">
            <v>0</v>
          </cell>
          <cell r="J217">
            <v>10</v>
          </cell>
          <cell r="N217">
            <v>0</v>
          </cell>
          <cell r="O217">
            <v>0</v>
          </cell>
        </row>
        <row r="218">
          <cell r="B218">
            <v>213</v>
          </cell>
          <cell r="E218" t="str">
            <v>356-145</v>
          </cell>
          <cell r="H218">
            <v>0</v>
          </cell>
          <cell r="J218">
            <v>15</v>
          </cell>
          <cell r="N218">
            <v>0</v>
          </cell>
          <cell r="O218">
            <v>0</v>
          </cell>
        </row>
        <row r="219">
          <cell r="B219">
            <v>214</v>
          </cell>
          <cell r="E219" t="str">
            <v>356-145</v>
          </cell>
          <cell r="H219">
            <v>0</v>
          </cell>
          <cell r="J219">
            <v>4</v>
          </cell>
          <cell r="N219">
            <v>0</v>
          </cell>
          <cell r="O219">
            <v>0</v>
          </cell>
        </row>
        <row r="220">
          <cell r="B220">
            <v>215</v>
          </cell>
          <cell r="E220" t="str">
            <v>356-145</v>
          </cell>
          <cell r="H220">
            <v>0</v>
          </cell>
          <cell r="J220">
            <v>6</v>
          </cell>
          <cell r="N220">
            <v>0</v>
          </cell>
          <cell r="O220">
            <v>0</v>
          </cell>
        </row>
        <row r="221">
          <cell r="B221">
            <v>216</v>
          </cell>
          <cell r="E221" t="str">
            <v>356-145</v>
          </cell>
          <cell r="H221">
            <v>0</v>
          </cell>
          <cell r="J221">
            <v>2</v>
          </cell>
          <cell r="N221">
            <v>0</v>
          </cell>
          <cell r="O221">
            <v>0</v>
          </cell>
        </row>
        <row r="222">
          <cell r="B222">
            <v>217</v>
          </cell>
          <cell r="E222" t="str">
            <v>356-145</v>
          </cell>
          <cell r="H222">
            <v>0</v>
          </cell>
          <cell r="J222">
            <v>3</v>
          </cell>
          <cell r="N222">
            <v>0</v>
          </cell>
          <cell r="O222">
            <v>0</v>
          </cell>
        </row>
        <row r="223">
          <cell r="B223">
            <v>218</v>
          </cell>
          <cell r="E223" t="str">
            <v>356-145</v>
          </cell>
          <cell r="H223">
            <v>0</v>
          </cell>
          <cell r="J223">
            <v>8</v>
          </cell>
          <cell r="N223">
            <v>0</v>
          </cell>
          <cell r="O223">
            <v>0</v>
          </cell>
        </row>
        <row r="224">
          <cell r="B224">
            <v>219</v>
          </cell>
          <cell r="E224" t="str">
            <v>356-145</v>
          </cell>
          <cell r="H224">
            <v>0</v>
          </cell>
          <cell r="J224">
            <v>2</v>
          </cell>
          <cell r="N224">
            <v>0</v>
          </cell>
          <cell r="O224">
            <v>0</v>
          </cell>
        </row>
        <row r="225">
          <cell r="B225">
            <v>220</v>
          </cell>
          <cell r="E225" t="str">
            <v>356-145</v>
          </cell>
          <cell r="H225">
            <v>0</v>
          </cell>
          <cell r="J225">
            <v>7</v>
          </cell>
          <cell r="N225">
            <v>0</v>
          </cell>
          <cell r="O225">
            <v>0</v>
          </cell>
        </row>
        <row r="226">
          <cell r="B226">
            <v>221</v>
          </cell>
          <cell r="E226" t="str">
            <v>356-145</v>
          </cell>
          <cell r="H226">
            <v>0</v>
          </cell>
          <cell r="J226">
            <v>8</v>
          </cell>
          <cell r="N226">
            <v>0</v>
          </cell>
          <cell r="O226">
            <v>0</v>
          </cell>
        </row>
        <row r="227">
          <cell r="B227">
            <v>222</v>
          </cell>
          <cell r="E227" t="str">
            <v>356-145</v>
          </cell>
          <cell r="H227">
            <v>0</v>
          </cell>
          <cell r="J227">
            <v>16</v>
          </cell>
          <cell r="N227">
            <v>0</v>
          </cell>
          <cell r="O227">
            <v>0</v>
          </cell>
        </row>
        <row r="228">
          <cell r="B228">
            <v>223</v>
          </cell>
          <cell r="E228" t="str">
            <v>356-145</v>
          </cell>
          <cell r="H228">
            <v>0</v>
          </cell>
          <cell r="J228">
            <v>15</v>
          </cell>
          <cell r="N228">
            <v>0</v>
          </cell>
          <cell r="O228">
            <v>0</v>
          </cell>
        </row>
        <row r="229">
          <cell r="B229">
            <v>224</v>
          </cell>
          <cell r="E229" t="str">
            <v>356-145</v>
          </cell>
          <cell r="H229">
            <v>0</v>
          </cell>
          <cell r="J229">
            <v>10</v>
          </cell>
          <cell r="N229">
            <v>0</v>
          </cell>
          <cell r="O229">
            <v>0</v>
          </cell>
        </row>
        <row r="230">
          <cell r="B230">
            <v>225</v>
          </cell>
          <cell r="E230" t="str">
            <v>356-145</v>
          </cell>
          <cell r="H230">
            <v>0</v>
          </cell>
          <cell r="J230">
            <v>2</v>
          </cell>
          <cell r="N230">
            <v>0</v>
          </cell>
          <cell r="O230">
            <v>0</v>
          </cell>
        </row>
        <row r="231">
          <cell r="B231">
            <v>226</v>
          </cell>
          <cell r="E231" t="str">
            <v>356-145</v>
          </cell>
          <cell r="H231">
            <v>0</v>
          </cell>
          <cell r="J231">
            <v>2</v>
          </cell>
          <cell r="N231">
            <v>0</v>
          </cell>
          <cell r="O231">
            <v>0</v>
          </cell>
        </row>
        <row r="232">
          <cell r="B232">
            <v>227</v>
          </cell>
          <cell r="E232" t="str">
            <v>356-145</v>
          </cell>
          <cell r="H232">
            <v>0</v>
          </cell>
          <cell r="J232">
            <v>15</v>
          </cell>
          <cell r="N232">
            <v>0</v>
          </cell>
          <cell r="O232">
            <v>0</v>
          </cell>
        </row>
        <row r="233">
          <cell r="B233">
            <v>228</v>
          </cell>
          <cell r="E233" t="str">
            <v>356-145</v>
          </cell>
          <cell r="H233">
            <v>0</v>
          </cell>
          <cell r="J233">
            <v>8</v>
          </cell>
          <cell r="N233">
            <v>0</v>
          </cell>
          <cell r="O233">
            <v>0</v>
          </cell>
        </row>
        <row r="234">
          <cell r="B234">
            <v>229</v>
          </cell>
          <cell r="E234" t="str">
            <v>356-145</v>
          </cell>
          <cell r="H234">
            <v>8446.3635072806246</v>
          </cell>
          <cell r="J234">
            <v>0</v>
          </cell>
          <cell r="N234">
            <v>0</v>
          </cell>
          <cell r="O234">
            <v>0</v>
          </cell>
        </row>
        <row r="235">
          <cell r="B235">
            <v>230</v>
          </cell>
          <cell r="E235" t="str">
            <v>356-145</v>
          </cell>
          <cell r="H235">
            <v>0</v>
          </cell>
          <cell r="J235">
            <v>3</v>
          </cell>
          <cell r="N235">
            <v>0</v>
          </cell>
          <cell r="O235">
            <v>0</v>
          </cell>
        </row>
        <row r="236">
          <cell r="B236">
            <v>231</v>
          </cell>
          <cell r="E236" t="str">
            <v>356-145</v>
          </cell>
          <cell r="H236">
            <v>0</v>
          </cell>
          <cell r="J236">
            <v>3</v>
          </cell>
          <cell r="N236">
            <v>0</v>
          </cell>
          <cell r="O236">
            <v>0</v>
          </cell>
        </row>
        <row r="237">
          <cell r="B237">
            <v>232</v>
          </cell>
          <cell r="E237" t="str">
            <v>356-145</v>
          </cell>
          <cell r="H237">
            <v>0</v>
          </cell>
          <cell r="J237">
            <v>3</v>
          </cell>
          <cell r="N237">
            <v>0</v>
          </cell>
          <cell r="O237">
            <v>0</v>
          </cell>
        </row>
        <row r="238">
          <cell r="B238">
            <v>233</v>
          </cell>
          <cell r="E238" t="str">
            <v>356-145</v>
          </cell>
          <cell r="H238">
            <v>0</v>
          </cell>
          <cell r="J238">
            <v>3</v>
          </cell>
          <cell r="N238">
            <v>0</v>
          </cell>
          <cell r="O238">
            <v>0</v>
          </cell>
        </row>
        <row r="239">
          <cell r="B239">
            <v>234</v>
          </cell>
          <cell r="E239" t="str">
            <v>356-145</v>
          </cell>
          <cell r="H239">
            <v>0</v>
          </cell>
          <cell r="J239">
            <v>6</v>
          </cell>
          <cell r="N239">
            <v>0</v>
          </cell>
          <cell r="O239">
            <v>0</v>
          </cell>
        </row>
        <row r="240">
          <cell r="B240">
            <v>235</v>
          </cell>
          <cell r="E240" t="str">
            <v>356-145</v>
          </cell>
          <cell r="H240">
            <v>0</v>
          </cell>
          <cell r="J240">
            <v>9</v>
          </cell>
          <cell r="N240">
            <v>0</v>
          </cell>
          <cell r="O240">
            <v>0</v>
          </cell>
        </row>
        <row r="241">
          <cell r="B241">
            <v>236</v>
          </cell>
          <cell r="E241" t="str">
            <v>356-145</v>
          </cell>
          <cell r="H241">
            <v>0</v>
          </cell>
          <cell r="J241">
            <v>2</v>
          </cell>
          <cell r="N241">
            <v>0</v>
          </cell>
          <cell r="O241">
            <v>0</v>
          </cell>
        </row>
        <row r="242">
          <cell r="B242">
            <v>237</v>
          </cell>
          <cell r="E242" t="str">
            <v>356-145</v>
          </cell>
          <cell r="H242">
            <v>0</v>
          </cell>
          <cell r="J242">
            <v>5</v>
          </cell>
          <cell r="N242">
            <v>0</v>
          </cell>
          <cell r="O242">
            <v>0</v>
          </cell>
        </row>
        <row r="243">
          <cell r="B243">
            <v>238</v>
          </cell>
          <cell r="E243" t="str">
            <v>356-145</v>
          </cell>
          <cell r="H243">
            <v>0</v>
          </cell>
          <cell r="J243">
            <v>75</v>
          </cell>
          <cell r="N243">
            <v>0</v>
          </cell>
          <cell r="O243">
            <v>0</v>
          </cell>
        </row>
        <row r="244">
          <cell r="B244">
            <v>239</v>
          </cell>
          <cell r="E244" t="str">
            <v>356-145</v>
          </cell>
          <cell r="H244">
            <v>0</v>
          </cell>
          <cell r="J244">
            <v>3</v>
          </cell>
          <cell r="N244">
            <v>0</v>
          </cell>
          <cell r="O244">
            <v>0</v>
          </cell>
        </row>
        <row r="245">
          <cell r="B245">
            <v>240</v>
          </cell>
          <cell r="E245" t="str">
            <v>356-145</v>
          </cell>
          <cell r="H245">
            <v>0</v>
          </cell>
          <cell r="J245">
            <v>2</v>
          </cell>
          <cell r="N245">
            <v>0</v>
          </cell>
          <cell r="O245">
            <v>0</v>
          </cell>
        </row>
        <row r="246">
          <cell r="B246">
            <v>241</v>
          </cell>
          <cell r="E246" t="str">
            <v>356-145</v>
          </cell>
          <cell r="H246">
            <v>0</v>
          </cell>
          <cell r="J246">
            <v>2</v>
          </cell>
          <cell r="N246">
            <v>0</v>
          </cell>
          <cell r="O246">
            <v>0</v>
          </cell>
        </row>
        <row r="247">
          <cell r="B247">
            <v>242</v>
          </cell>
          <cell r="E247" t="str">
            <v>356-145</v>
          </cell>
          <cell r="H247">
            <v>0</v>
          </cell>
          <cell r="J247">
            <v>4</v>
          </cell>
          <cell r="N247">
            <v>0</v>
          </cell>
          <cell r="O247">
            <v>0</v>
          </cell>
        </row>
        <row r="248">
          <cell r="B248">
            <v>243</v>
          </cell>
          <cell r="E248" t="str">
            <v>356-145</v>
          </cell>
          <cell r="H248">
            <v>0</v>
          </cell>
          <cell r="J248">
            <v>30</v>
          </cell>
          <cell r="N248">
            <v>0</v>
          </cell>
          <cell r="O248">
            <v>0</v>
          </cell>
        </row>
        <row r="249">
          <cell r="B249">
            <v>244</v>
          </cell>
          <cell r="E249" t="str">
            <v>356-145</v>
          </cell>
          <cell r="H249">
            <v>0</v>
          </cell>
          <cell r="J249">
            <v>5</v>
          </cell>
          <cell r="N249">
            <v>0</v>
          </cell>
          <cell r="O249">
            <v>0</v>
          </cell>
        </row>
        <row r="250">
          <cell r="B250">
            <v>245</v>
          </cell>
          <cell r="E250" t="str">
            <v>356-145</v>
          </cell>
          <cell r="H250">
            <v>0</v>
          </cell>
          <cell r="J250">
            <v>8</v>
          </cell>
          <cell r="N250">
            <v>0</v>
          </cell>
          <cell r="O250">
            <v>0</v>
          </cell>
        </row>
        <row r="251">
          <cell r="B251">
            <v>246</v>
          </cell>
          <cell r="E251" t="str">
            <v>356-145</v>
          </cell>
          <cell r="H251">
            <v>0</v>
          </cell>
          <cell r="J251">
            <v>10</v>
          </cell>
          <cell r="N251">
            <v>0</v>
          </cell>
          <cell r="O251">
            <v>0</v>
          </cell>
        </row>
        <row r="252">
          <cell r="B252">
            <v>247</v>
          </cell>
          <cell r="E252" t="str">
            <v>356-145</v>
          </cell>
          <cell r="H252">
            <v>0</v>
          </cell>
          <cell r="J252">
            <v>34</v>
          </cell>
          <cell r="N252">
            <v>0</v>
          </cell>
          <cell r="O252">
            <v>0</v>
          </cell>
        </row>
        <row r="253">
          <cell r="B253">
            <v>248</v>
          </cell>
          <cell r="E253" t="str">
            <v>356-145</v>
          </cell>
          <cell r="H253">
            <v>0</v>
          </cell>
          <cell r="J253">
            <v>15</v>
          </cell>
          <cell r="N253">
            <v>0</v>
          </cell>
          <cell r="O253">
            <v>0</v>
          </cell>
        </row>
        <row r="254">
          <cell r="B254">
            <v>249</v>
          </cell>
          <cell r="E254" t="str">
            <v>356-145</v>
          </cell>
          <cell r="H254">
            <v>0</v>
          </cell>
          <cell r="J254">
            <v>2</v>
          </cell>
          <cell r="N254">
            <v>0</v>
          </cell>
          <cell r="O254">
            <v>0</v>
          </cell>
        </row>
        <row r="255">
          <cell r="B255">
            <v>250</v>
          </cell>
          <cell r="E255" t="str">
            <v>356-145</v>
          </cell>
          <cell r="H255">
            <v>0</v>
          </cell>
          <cell r="J255">
            <v>4</v>
          </cell>
          <cell r="N255">
            <v>0</v>
          </cell>
          <cell r="O255">
            <v>0</v>
          </cell>
        </row>
        <row r="256">
          <cell r="B256">
            <v>251</v>
          </cell>
          <cell r="E256" t="str">
            <v>356-145</v>
          </cell>
          <cell r="H256">
            <v>0</v>
          </cell>
          <cell r="J256">
            <v>8</v>
          </cell>
          <cell r="N256">
            <v>0</v>
          </cell>
          <cell r="O256">
            <v>0</v>
          </cell>
        </row>
        <row r="257">
          <cell r="B257">
            <v>252</v>
          </cell>
          <cell r="E257" t="str">
            <v>356-145</v>
          </cell>
          <cell r="H257">
            <v>0</v>
          </cell>
          <cell r="J257">
            <v>8</v>
          </cell>
          <cell r="N257">
            <v>0</v>
          </cell>
          <cell r="O257">
            <v>0</v>
          </cell>
        </row>
        <row r="258">
          <cell r="B258">
            <v>253</v>
          </cell>
          <cell r="E258" t="str">
            <v>356-145</v>
          </cell>
          <cell r="H258">
            <v>0</v>
          </cell>
          <cell r="J258">
            <v>4</v>
          </cell>
          <cell r="N258">
            <v>0</v>
          </cell>
          <cell r="O258">
            <v>0</v>
          </cell>
        </row>
        <row r="259">
          <cell r="B259">
            <v>254</v>
          </cell>
          <cell r="E259" t="str">
            <v>356-145</v>
          </cell>
          <cell r="H259">
            <v>0</v>
          </cell>
          <cell r="J259">
            <v>5</v>
          </cell>
          <cell r="N259">
            <v>0</v>
          </cell>
          <cell r="O259">
            <v>0</v>
          </cell>
        </row>
        <row r="260">
          <cell r="B260">
            <v>255</v>
          </cell>
          <cell r="E260" t="str">
            <v>356-145</v>
          </cell>
          <cell r="H260">
            <v>0</v>
          </cell>
          <cell r="J260">
            <v>12</v>
          </cell>
          <cell r="N260">
            <v>0</v>
          </cell>
          <cell r="O260">
            <v>0</v>
          </cell>
        </row>
        <row r="261">
          <cell r="B261">
            <v>256</v>
          </cell>
          <cell r="E261" t="str">
            <v>356-145</v>
          </cell>
          <cell r="H261">
            <v>0</v>
          </cell>
          <cell r="J261">
            <v>30</v>
          </cell>
          <cell r="N261">
            <v>0</v>
          </cell>
          <cell r="O261">
            <v>0</v>
          </cell>
        </row>
        <row r="262">
          <cell r="B262">
            <v>257</v>
          </cell>
          <cell r="E262" t="str">
            <v>356-145</v>
          </cell>
          <cell r="H262">
            <v>0</v>
          </cell>
          <cell r="J262">
            <v>8</v>
          </cell>
          <cell r="N262">
            <v>0</v>
          </cell>
          <cell r="O262">
            <v>0</v>
          </cell>
        </row>
        <row r="263">
          <cell r="B263">
            <v>258</v>
          </cell>
          <cell r="E263" t="str">
            <v>356-145</v>
          </cell>
          <cell r="H263">
            <v>0</v>
          </cell>
          <cell r="J263">
            <v>6</v>
          </cell>
          <cell r="N263">
            <v>0</v>
          </cell>
          <cell r="O263">
            <v>0</v>
          </cell>
        </row>
        <row r="264">
          <cell r="B264">
            <v>259</v>
          </cell>
          <cell r="E264" t="str">
            <v>356-145</v>
          </cell>
          <cell r="H264">
            <v>0</v>
          </cell>
          <cell r="J264">
            <v>10</v>
          </cell>
          <cell r="N264">
            <v>0</v>
          </cell>
          <cell r="O264">
            <v>0</v>
          </cell>
        </row>
        <row r="265">
          <cell r="B265">
            <v>260</v>
          </cell>
          <cell r="E265" t="str">
            <v>356-145</v>
          </cell>
          <cell r="H265">
            <v>0</v>
          </cell>
          <cell r="J265">
            <v>2</v>
          </cell>
          <cell r="N265">
            <v>0</v>
          </cell>
          <cell r="O265">
            <v>0</v>
          </cell>
        </row>
        <row r="266">
          <cell r="B266">
            <v>261</v>
          </cell>
          <cell r="E266" t="str">
            <v>356-145</v>
          </cell>
          <cell r="H266">
            <v>0</v>
          </cell>
          <cell r="J266">
            <v>5</v>
          </cell>
          <cell r="N266">
            <v>0</v>
          </cell>
          <cell r="O266">
            <v>0</v>
          </cell>
        </row>
        <row r="267">
          <cell r="B267">
            <v>262</v>
          </cell>
          <cell r="E267" t="str">
            <v>356-145</v>
          </cell>
          <cell r="H267">
            <v>0</v>
          </cell>
          <cell r="J267">
            <v>5</v>
          </cell>
          <cell r="N267">
            <v>0</v>
          </cell>
          <cell r="O267">
            <v>0</v>
          </cell>
        </row>
        <row r="268">
          <cell r="B268">
            <v>263</v>
          </cell>
          <cell r="E268" t="str">
            <v>356-145</v>
          </cell>
          <cell r="H268">
            <v>0</v>
          </cell>
          <cell r="J268">
            <v>12</v>
          </cell>
          <cell r="N268">
            <v>0</v>
          </cell>
          <cell r="O268">
            <v>0</v>
          </cell>
        </row>
        <row r="269">
          <cell r="B269">
            <v>264</v>
          </cell>
          <cell r="E269" t="str">
            <v>356-145</v>
          </cell>
          <cell r="H269">
            <v>8172.8345421704216</v>
          </cell>
          <cell r="J269">
            <v>0</v>
          </cell>
          <cell r="N269">
            <v>0</v>
          </cell>
          <cell r="O269">
            <v>0</v>
          </cell>
        </row>
        <row r="270">
          <cell r="B270">
            <v>265</v>
          </cell>
          <cell r="E270" t="str">
            <v>356-145</v>
          </cell>
          <cell r="H270">
            <v>0</v>
          </cell>
          <cell r="J270">
            <v>36</v>
          </cell>
          <cell r="N270">
            <v>0</v>
          </cell>
          <cell r="O270">
            <v>0</v>
          </cell>
        </row>
        <row r="271">
          <cell r="B271">
            <v>266</v>
          </cell>
          <cell r="E271" t="str">
            <v>356-145</v>
          </cell>
          <cell r="H271">
            <v>0</v>
          </cell>
          <cell r="J271">
            <v>5</v>
          </cell>
          <cell r="N271">
            <v>0</v>
          </cell>
          <cell r="O271">
            <v>0</v>
          </cell>
        </row>
        <row r="272">
          <cell r="B272">
            <v>267</v>
          </cell>
          <cell r="E272" t="str">
            <v>356-145</v>
          </cell>
          <cell r="H272">
            <v>0</v>
          </cell>
          <cell r="J272">
            <v>8</v>
          </cell>
          <cell r="N272">
            <v>0</v>
          </cell>
          <cell r="O272">
            <v>0</v>
          </cell>
        </row>
        <row r="273">
          <cell r="B273">
            <v>268</v>
          </cell>
          <cell r="E273" t="str">
            <v>356-145</v>
          </cell>
          <cell r="H273">
            <v>0</v>
          </cell>
          <cell r="J273">
            <v>2</v>
          </cell>
          <cell r="N273">
            <v>0</v>
          </cell>
          <cell r="O273">
            <v>0</v>
          </cell>
        </row>
        <row r="274">
          <cell r="B274">
            <v>269</v>
          </cell>
          <cell r="E274" t="str">
            <v>356-145</v>
          </cell>
          <cell r="H274">
            <v>0</v>
          </cell>
          <cell r="J274">
            <v>75</v>
          </cell>
          <cell r="N274">
            <v>0</v>
          </cell>
          <cell r="O274">
            <v>0</v>
          </cell>
        </row>
        <row r="275">
          <cell r="B275">
            <v>270</v>
          </cell>
          <cell r="E275" t="str">
            <v>356-145</v>
          </cell>
          <cell r="H275">
            <v>0</v>
          </cell>
          <cell r="J275">
            <v>15</v>
          </cell>
          <cell r="N275">
            <v>0</v>
          </cell>
          <cell r="O275">
            <v>0</v>
          </cell>
        </row>
        <row r="276">
          <cell r="B276">
            <v>271</v>
          </cell>
          <cell r="E276" t="str">
            <v>356-145</v>
          </cell>
          <cell r="H276">
            <v>0</v>
          </cell>
          <cell r="J276">
            <v>8</v>
          </cell>
          <cell r="N276">
            <v>0</v>
          </cell>
          <cell r="O276">
            <v>0</v>
          </cell>
        </row>
        <row r="277">
          <cell r="B277">
            <v>272</v>
          </cell>
          <cell r="E277" t="str">
            <v>356-145</v>
          </cell>
          <cell r="H277">
            <v>0</v>
          </cell>
          <cell r="J277">
            <v>8</v>
          </cell>
          <cell r="N277">
            <v>0</v>
          </cell>
          <cell r="O277">
            <v>0</v>
          </cell>
        </row>
        <row r="278">
          <cell r="B278">
            <v>273</v>
          </cell>
          <cell r="E278" t="str">
            <v>356-145</v>
          </cell>
          <cell r="H278">
            <v>0</v>
          </cell>
          <cell r="J278">
            <v>8</v>
          </cell>
          <cell r="N278">
            <v>0</v>
          </cell>
          <cell r="O278">
            <v>0</v>
          </cell>
        </row>
        <row r="279">
          <cell r="B279">
            <v>274</v>
          </cell>
          <cell r="E279" t="str">
            <v>356-145</v>
          </cell>
          <cell r="H279">
            <v>0</v>
          </cell>
          <cell r="J279">
            <v>6</v>
          </cell>
          <cell r="N279">
            <v>0</v>
          </cell>
          <cell r="O279">
            <v>0</v>
          </cell>
        </row>
        <row r="280">
          <cell r="B280">
            <v>275</v>
          </cell>
          <cell r="E280" t="str">
            <v>356-145</v>
          </cell>
          <cell r="H280">
            <v>0</v>
          </cell>
          <cell r="J280">
            <v>14</v>
          </cell>
          <cell r="N280">
            <v>0</v>
          </cell>
          <cell r="O280">
            <v>0</v>
          </cell>
        </row>
        <row r="281">
          <cell r="B281">
            <v>276</v>
          </cell>
          <cell r="E281" t="str">
            <v>356-145</v>
          </cell>
          <cell r="H281">
            <v>0</v>
          </cell>
          <cell r="J281">
            <v>1</v>
          </cell>
          <cell r="N281">
            <v>0</v>
          </cell>
          <cell r="O281">
            <v>0</v>
          </cell>
        </row>
        <row r="282">
          <cell r="B282">
            <v>277</v>
          </cell>
          <cell r="E282" t="str">
            <v>356-145</v>
          </cell>
          <cell r="H282">
            <v>0</v>
          </cell>
          <cell r="J282">
            <v>1</v>
          </cell>
          <cell r="N282">
            <v>0</v>
          </cell>
          <cell r="O282">
            <v>0</v>
          </cell>
        </row>
        <row r="283">
          <cell r="B283">
            <v>278</v>
          </cell>
          <cell r="E283" t="str">
            <v>356-145</v>
          </cell>
          <cell r="H283">
            <v>0</v>
          </cell>
          <cell r="J283">
            <v>2</v>
          </cell>
          <cell r="N283">
            <v>0</v>
          </cell>
          <cell r="O283">
            <v>0</v>
          </cell>
        </row>
        <row r="284">
          <cell r="B284">
            <v>279</v>
          </cell>
          <cell r="E284" t="str">
            <v>356-145</v>
          </cell>
          <cell r="H284">
            <v>8172.8749512360309</v>
          </cell>
          <cell r="J284">
            <v>0</v>
          </cell>
          <cell r="N284">
            <v>0</v>
          </cell>
          <cell r="O284">
            <v>0</v>
          </cell>
        </row>
        <row r="285">
          <cell r="B285">
            <v>280</v>
          </cell>
          <cell r="E285" t="str">
            <v>356-145</v>
          </cell>
          <cell r="H285">
            <v>0</v>
          </cell>
          <cell r="J285">
            <v>12</v>
          </cell>
          <cell r="N285">
            <v>0</v>
          </cell>
          <cell r="O285">
            <v>0</v>
          </cell>
        </row>
        <row r="286">
          <cell r="B286">
            <v>281</v>
          </cell>
          <cell r="E286" t="str">
            <v>356-150</v>
          </cell>
          <cell r="H286">
            <v>8894.7930106148287</v>
          </cell>
          <cell r="J286">
            <v>0</v>
          </cell>
          <cell r="N286">
            <v>0</v>
          </cell>
          <cell r="O286">
            <v>0</v>
          </cell>
        </row>
        <row r="287">
          <cell r="B287">
            <v>282</v>
          </cell>
          <cell r="E287" t="str">
            <v>325-57</v>
          </cell>
          <cell r="H287">
            <v>6679.7719999999999</v>
          </cell>
          <cell r="J287">
            <v>0</v>
          </cell>
          <cell r="N287">
            <v>0</v>
          </cell>
          <cell r="O287">
            <v>0</v>
          </cell>
        </row>
        <row r="288">
          <cell r="B288">
            <v>283</v>
          </cell>
          <cell r="E288" t="str">
            <v>356-60</v>
          </cell>
          <cell r="H288">
            <v>6238.8019999999997</v>
          </cell>
          <cell r="J288">
            <v>0</v>
          </cell>
          <cell r="N288">
            <v>0</v>
          </cell>
          <cell r="O288">
            <v>0</v>
          </cell>
        </row>
        <row r="289">
          <cell r="B289">
            <v>284</v>
          </cell>
          <cell r="E289" t="str">
            <v>356-60</v>
          </cell>
          <cell r="H289">
            <v>0</v>
          </cell>
          <cell r="J289">
            <v>2</v>
          </cell>
          <cell r="N289">
            <v>0</v>
          </cell>
          <cell r="O289">
            <v>0</v>
          </cell>
        </row>
        <row r="290">
          <cell r="B290">
            <v>285</v>
          </cell>
          <cell r="E290" t="str">
            <v>356-60</v>
          </cell>
          <cell r="H290">
            <v>0</v>
          </cell>
          <cell r="J290">
            <v>4</v>
          </cell>
          <cell r="N290">
            <v>0</v>
          </cell>
          <cell r="O290">
            <v>0</v>
          </cell>
        </row>
        <row r="291">
          <cell r="B291">
            <v>286</v>
          </cell>
          <cell r="E291" t="str">
            <v>356-60</v>
          </cell>
          <cell r="H291">
            <v>0</v>
          </cell>
          <cell r="J291">
            <v>2</v>
          </cell>
          <cell r="N291">
            <v>0</v>
          </cell>
          <cell r="O291">
            <v>0</v>
          </cell>
        </row>
        <row r="292">
          <cell r="B292">
            <v>287</v>
          </cell>
          <cell r="E292" t="str">
            <v>356-60</v>
          </cell>
          <cell r="H292">
            <v>0</v>
          </cell>
          <cell r="J292">
            <v>1</v>
          </cell>
          <cell r="N292">
            <v>0</v>
          </cell>
          <cell r="O292">
            <v>0</v>
          </cell>
        </row>
        <row r="293">
          <cell r="B293">
            <v>288</v>
          </cell>
          <cell r="E293" t="str">
            <v>356-60</v>
          </cell>
          <cell r="H293">
            <v>0</v>
          </cell>
          <cell r="J293">
            <v>6</v>
          </cell>
          <cell r="N293">
            <v>0</v>
          </cell>
          <cell r="O293">
            <v>0</v>
          </cell>
        </row>
        <row r="294">
          <cell r="B294">
            <v>289</v>
          </cell>
          <cell r="E294" t="str">
            <v>356-60</v>
          </cell>
          <cell r="H294">
            <v>0</v>
          </cell>
          <cell r="J294">
            <v>6</v>
          </cell>
          <cell r="N294">
            <v>0</v>
          </cell>
          <cell r="O294">
            <v>0</v>
          </cell>
        </row>
        <row r="295">
          <cell r="B295">
            <v>290</v>
          </cell>
          <cell r="E295" t="str">
            <v>356-60</v>
          </cell>
          <cell r="H295">
            <v>0</v>
          </cell>
          <cell r="J295">
            <v>8</v>
          </cell>
          <cell r="N295">
            <v>0</v>
          </cell>
          <cell r="O295">
            <v>0</v>
          </cell>
        </row>
        <row r="296">
          <cell r="B296">
            <v>291</v>
          </cell>
          <cell r="E296" t="str">
            <v>356-60</v>
          </cell>
          <cell r="H296">
            <v>0</v>
          </cell>
          <cell r="J296">
            <v>2</v>
          </cell>
          <cell r="N296">
            <v>0</v>
          </cell>
          <cell r="O296">
            <v>0</v>
          </cell>
        </row>
        <row r="297">
          <cell r="B297">
            <v>292</v>
          </cell>
          <cell r="E297" t="str">
            <v>356-60</v>
          </cell>
          <cell r="H297">
            <v>0</v>
          </cell>
          <cell r="J297">
            <v>1</v>
          </cell>
          <cell r="N297">
            <v>0</v>
          </cell>
          <cell r="O297">
            <v>0</v>
          </cell>
        </row>
        <row r="298">
          <cell r="B298">
            <v>293</v>
          </cell>
          <cell r="E298" t="str">
            <v>356-60</v>
          </cell>
          <cell r="H298">
            <v>0</v>
          </cell>
          <cell r="J298">
            <v>2</v>
          </cell>
          <cell r="N298">
            <v>0</v>
          </cell>
          <cell r="O298">
            <v>0</v>
          </cell>
        </row>
        <row r="299">
          <cell r="B299">
            <v>294</v>
          </cell>
          <cell r="E299" t="str">
            <v>356-60</v>
          </cell>
          <cell r="H299">
            <v>0</v>
          </cell>
          <cell r="J299">
            <v>1</v>
          </cell>
          <cell r="N299">
            <v>0</v>
          </cell>
          <cell r="O299">
            <v>0</v>
          </cell>
        </row>
        <row r="300">
          <cell r="B300">
            <v>295</v>
          </cell>
          <cell r="E300" t="str">
            <v>356-60</v>
          </cell>
          <cell r="H300">
            <v>0</v>
          </cell>
          <cell r="J300">
            <v>2</v>
          </cell>
          <cell r="N300">
            <v>0</v>
          </cell>
          <cell r="O300">
            <v>0</v>
          </cell>
        </row>
        <row r="301">
          <cell r="B301">
            <v>296</v>
          </cell>
          <cell r="E301" t="str">
            <v>356-60</v>
          </cell>
          <cell r="H301">
            <v>0</v>
          </cell>
          <cell r="J301">
            <v>1</v>
          </cell>
          <cell r="N301">
            <v>0</v>
          </cell>
          <cell r="O301">
            <v>0</v>
          </cell>
        </row>
        <row r="302">
          <cell r="B302">
            <v>297</v>
          </cell>
          <cell r="E302" t="str">
            <v>356-60</v>
          </cell>
          <cell r="H302">
            <v>0</v>
          </cell>
          <cell r="J302">
            <v>4</v>
          </cell>
          <cell r="N302">
            <v>0</v>
          </cell>
          <cell r="O302">
            <v>0</v>
          </cell>
        </row>
        <row r="303">
          <cell r="B303">
            <v>298</v>
          </cell>
          <cell r="E303" t="str">
            <v>356-60</v>
          </cell>
          <cell r="H303">
            <v>0</v>
          </cell>
          <cell r="J303">
            <v>1</v>
          </cell>
          <cell r="N303">
            <v>0</v>
          </cell>
          <cell r="O303">
            <v>0</v>
          </cell>
        </row>
        <row r="304">
          <cell r="B304">
            <v>299</v>
          </cell>
          <cell r="E304" t="str">
            <v>356-60</v>
          </cell>
          <cell r="H304">
            <v>0</v>
          </cell>
          <cell r="J304">
            <v>6</v>
          </cell>
          <cell r="N304">
            <v>0</v>
          </cell>
          <cell r="O304">
            <v>0</v>
          </cell>
        </row>
        <row r="305">
          <cell r="B305">
            <v>300</v>
          </cell>
          <cell r="E305" t="str">
            <v>356-60</v>
          </cell>
          <cell r="H305">
            <v>0</v>
          </cell>
          <cell r="J305">
            <v>1</v>
          </cell>
          <cell r="N305">
            <v>0</v>
          </cell>
          <cell r="O305">
            <v>0</v>
          </cell>
        </row>
        <row r="306">
          <cell r="B306">
            <v>301</v>
          </cell>
          <cell r="E306" t="str">
            <v>356-60</v>
          </cell>
          <cell r="H306">
            <v>0</v>
          </cell>
          <cell r="J306">
            <v>5</v>
          </cell>
          <cell r="N306">
            <v>0</v>
          </cell>
          <cell r="O306">
            <v>0</v>
          </cell>
        </row>
        <row r="307">
          <cell r="B307">
            <v>302</v>
          </cell>
          <cell r="E307" t="str">
            <v>356-60</v>
          </cell>
          <cell r="H307">
            <v>0</v>
          </cell>
          <cell r="J307">
            <v>4</v>
          </cell>
          <cell r="N307">
            <v>0</v>
          </cell>
          <cell r="O307">
            <v>0</v>
          </cell>
        </row>
        <row r="308">
          <cell r="B308">
            <v>303</v>
          </cell>
          <cell r="E308" t="str">
            <v>356-60</v>
          </cell>
          <cell r="H308">
            <v>0</v>
          </cell>
          <cell r="J308">
            <v>1</v>
          </cell>
          <cell r="N308">
            <v>0</v>
          </cell>
          <cell r="O308">
            <v>0</v>
          </cell>
        </row>
        <row r="309">
          <cell r="B309">
            <v>304</v>
          </cell>
          <cell r="E309" t="str">
            <v>356-60</v>
          </cell>
          <cell r="H309">
            <v>0</v>
          </cell>
          <cell r="J309">
            <v>5</v>
          </cell>
          <cell r="N309">
            <v>0</v>
          </cell>
          <cell r="O309">
            <v>0</v>
          </cell>
        </row>
        <row r="310">
          <cell r="B310">
            <v>305</v>
          </cell>
          <cell r="E310" t="str">
            <v>356-60</v>
          </cell>
          <cell r="H310">
            <v>0</v>
          </cell>
          <cell r="J310">
            <v>6</v>
          </cell>
          <cell r="N310">
            <v>0</v>
          </cell>
          <cell r="O310">
            <v>0</v>
          </cell>
        </row>
        <row r="311">
          <cell r="B311">
            <v>306</v>
          </cell>
          <cell r="E311" t="str">
            <v>356-60</v>
          </cell>
          <cell r="H311">
            <v>0</v>
          </cell>
          <cell r="J311">
            <v>2</v>
          </cell>
          <cell r="N311">
            <v>0</v>
          </cell>
          <cell r="O311">
            <v>0</v>
          </cell>
        </row>
        <row r="312">
          <cell r="B312">
            <v>307</v>
          </cell>
          <cell r="E312" t="str">
            <v>356-60</v>
          </cell>
          <cell r="H312">
            <v>0</v>
          </cell>
          <cell r="J312">
            <v>30</v>
          </cell>
          <cell r="N312">
            <v>0</v>
          </cell>
          <cell r="O312">
            <v>0</v>
          </cell>
        </row>
        <row r="313">
          <cell r="B313">
            <v>308</v>
          </cell>
          <cell r="E313" t="str">
            <v>356-60</v>
          </cell>
          <cell r="H313">
            <v>0</v>
          </cell>
          <cell r="J313">
            <v>6</v>
          </cell>
          <cell r="N313">
            <v>0</v>
          </cell>
          <cell r="O313">
            <v>0</v>
          </cell>
        </row>
        <row r="314">
          <cell r="B314">
            <v>309</v>
          </cell>
          <cell r="E314" t="str">
            <v>356-60</v>
          </cell>
          <cell r="H314">
            <v>0</v>
          </cell>
          <cell r="J314">
            <v>4</v>
          </cell>
          <cell r="N314">
            <v>0</v>
          </cell>
          <cell r="O314">
            <v>0</v>
          </cell>
        </row>
        <row r="315">
          <cell r="B315">
            <v>310</v>
          </cell>
          <cell r="E315" t="str">
            <v>356-60</v>
          </cell>
          <cell r="H315">
            <v>0</v>
          </cell>
          <cell r="J315">
            <v>2</v>
          </cell>
          <cell r="N315">
            <v>0</v>
          </cell>
          <cell r="O315">
            <v>0</v>
          </cell>
        </row>
        <row r="316">
          <cell r="B316">
            <v>311</v>
          </cell>
          <cell r="E316" t="str">
            <v>356-60</v>
          </cell>
          <cell r="H316">
            <v>0</v>
          </cell>
          <cell r="J316">
            <v>2</v>
          </cell>
          <cell r="N316">
            <v>0</v>
          </cell>
          <cell r="O316">
            <v>0</v>
          </cell>
        </row>
        <row r="317">
          <cell r="B317">
            <v>312</v>
          </cell>
          <cell r="E317" t="str">
            <v>356-60</v>
          </cell>
          <cell r="H317">
            <v>0</v>
          </cell>
          <cell r="J317">
            <v>4</v>
          </cell>
          <cell r="N317">
            <v>0</v>
          </cell>
          <cell r="O317">
            <v>0</v>
          </cell>
        </row>
        <row r="318">
          <cell r="B318">
            <v>313</v>
          </cell>
          <cell r="E318" t="str">
            <v>356-60</v>
          </cell>
          <cell r="H318">
            <v>0</v>
          </cell>
          <cell r="J318">
            <v>2</v>
          </cell>
          <cell r="N318">
            <v>0</v>
          </cell>
          <cell r="O318">
            <v>0</v>
          </cell>
        </row>
        <row r="319">
          <cell r="B319">
            <v>314</v>
          </cell>
          <cell r="E319" t="str">
            <v>356-60</v>
          </cell>
          <cell r="H319">
            <v>0</v>
          </cell>
          <cell r="J319">
            <v>2</v>
          </cell>
          <cell r="N319">
            <v>0</v>
          </cell>
          <cell r="O319">
            <v>0</v>
          </cell>
        </row>
        <row r="320">
          <cell r="B320">
            <v>315</v>
          </cell>
          <cell r="E320" t="str">
            <v>356-60</v>
          </cell>
          <cell r="H320">
            <v>0</v>
          </cell>
          <cell r="J320">
            <v>6</v>
          </cell>
          <cell r="N320">
            <v>0</v>
          </cell>
          <cell r="O320">
            <v>0</v>
          </cell>
        </row>
        <row r="321">
          <cell r="B321">
            <v>316</v>
          </cell>
          <cell r="E321" t="str">
            <v>356-60</v>
          </cell>
          <cell r="H321">
            <v>0</v>
          </cell>
          <cell r="J321">
            <v>20</v>
          </cell>
          <cell r="N321">
            <v>0</v>
          </cell>
          <cell r="O321">
            <v>0</v>
          </cell>
        </row>
        <row r="322">
          <cell r="B322">
            <v>317</v>
          </cell>
          <cell r="E322" t="str">
            <v>356-60</v>
          </cell>
          <cell r="H322">
            <v>0</v>
          </cell>
          <cell r="J322">
            <v>5</v>
          </cell>
          <cell r="N322">
            <v>0</v>
          </cell>
          <cell r="O322">
            <v>0</v>
          </cell>
        </row>
        <row r="323">
          <cell r="B323">
            <v>318</v>
          </cell>
          <cell r="E323" t="str">
            <v>356-60</v>
          </cell>
          <cell r="H323">
            <v>0</v>
          </cell>
          <cell r="J323">
            <v>2</v>
          </cell>
          <cell r="N323">
            <v>0</v>
          </cell>
          <cell r="O323">
            <v>0</v>
          </cell>
        </row>
        <row r="324">
          <cell r="B324">
            <v>319</v>
          </cell>
          <cell r="E324" t="str">
            <v>356-60</v>
          </cell>
          <cell r="H324">
            <v>0</v>
          </cell>
          <cell r="J324">
            <v>2</v>
          </cell>
          <cell r="N324">
            <v>0</v>
          </cell>
          <cell r="O324">
            <v>0</v>
          </cell>
        </row>
        <row r="325">
          <cell r="B325">
            <v>320</v>
          </cell>
          <cell r="E325" t="str">
            <v>356-60</v>
          </cell>
          <cell r="H325">
            <v>0</v>
          </cell>
          <cell r="J325">
            <v>20</v>
          </cell>
          <cell r="N325">
            <v>0</v>
          </cell>
          <cell r="O325">
            <v>0</v>
          </cell>
        </row>
        <row r="326">
          <cell r="B326">
            <v>321</v>
          </cell>
          <cell r="E326" t="str">
            <v>356-60</v>
          </cell>
          <cell r="H326">
            <v>0</v>
          </cell>
          <cell r="J326">
            <v>20</v>
          </cell>
          <cell r="N326">
            <v>0</v>
          </cell>
          <cell r="O326">
            <v>0</v>
          </cell>
        </row>
        <row r="327">
          <cell r="B327">
            <v>322</v>
          </cell>
          <cell r="E327" t="str">
            <v>356-60</v>
          </cell>
          <cell r="H327">
            <v>0</v>
          </cell>
          <cell r="J327">
            <v>15</v>
          </cell>
          <cell r="N327">
            <v>0</v>
          </cell>
          <cell r="O327">
            <v>0</v>
          </cell>
        </row>
        <row r="328">
          <cell r="B328">
            <v>323</v>
          </cell>
          <cell r="E328" t="str">
            <v>356-60</v>
          </cell>
          <cell r="H328">
            <v>0</v>
          </cell>
          <cell r="J328">
            <v>4</v>
          </cell>
          <cell r="N328">
            <v>0</v>
          </cell>
          <cell r="O328">
            <v>0</v>
          </cell>
        </row>
        <row r="329">
          <cell r="B329">
            <v>324</v>
          </cell>
          <cell r="E329" t="str">
            <v>356-60</v>
          </cell>
          <cell r="H329">
            <v>0</v>
          </cell>
          <cell r="J329">
            <v>1</v>
          </cell>
          <cell r="N329">
            <v>0</v>
          </cell>
          <cell r="O329">
            <v>0</v>
          </cell>
        </row>
        <row r="330">
          <cell r="B330">
            <v>325</v>
          </cell>
          <cell r="E330" t="str">
            <v>356-60</v>
          </cell>
          <cell r="H330">
            <v>0</v>
          </cell>
          <cell r="J330">
            <v>1</v>
          </cell>
          <cell r="N330">
            <v>0</v>
          </cell>
          <cell r="O330">
            <v>0</v>
          </cell>
        </row>
        <row r="331">
          <cell r="B331">
            <v>326</v>
          </cell>
          <cell r="E331" t="str">
            <v>356-60</v>
          </cell>
          <cell r="H331">
            <v>0</v>
          </cell>
          <cell r="J331">
            <v>4</v>
          </cell>
          <cell r="N331">
            <v>0</v>
          </cell>
          <cell r="O331">
            <v>0</v>
          </cell>
        </row>
        <row r="332">
          <cell r="B332">
            <v>327</v>
          </cell>
          <cell r="E332" t="str">
            <v>356-60</v>
          </cell>
          <cell r="H332">
            <v>0</v>
          </cell>
          <cell r="J332">
            <v>2</v>
          </cell>
          <cell r="N332">
            <v>0</v>
          </cell>
          <cell r="O332">
            <v>0</v>
          </cell>
        </row>
        <row r="333">
          <cell r="B333">
            <v>328</v>
          </cell>
          <cell r="E333" t="str">
            <v>356-60</v>
          </cell>
          <cell r="H333">
            <v>0</v>
          </cell>
          <cell r="J333">
            <v>1</v>
          </cell>
          <cell r="N333">
            <v>0</v>
          </cell>
          <cell r="O333">
            <v>0</v>
          </cell>
        </row>
        <row r="334">
          <cell r="B334">
            <v>329</v>
          </cell>
          <cell r="E334" t="str">
            <v>356-60</v>
          </cell>
          <cell r="H334">
            <v>0</v>
          </cell>
          <cell r="J334">
            <v>2</v>
          </cell>
          <cell r="N334">
            <v>0</v>
          </cell>
          <cell r="O334">
            <v>0</v>
          </cell>
        </row>
        <row r="335">
          <cell r="B335">
            <v>330</v>
          </cell>
          <cell r="E335" t="str">
            <v>356-60</v>
          </cell>
          <cell r="H335">
            <v>0</v>
          </cell>
          <cell r="J335">
            <v>3</v>
          </cell>
          <cell r="N335">
            <v>0</v>
          </cell>
          <cell r="O335">
            <v>0</v>
          </cell>
        </row>
        <row r="336">
          <cell r="B336">
            <v>331</v>
          </cell>
          <cell r="E336" t="str">
            <v>356-60</v>
          </cell>
          <cell r="H336">
            <v>0</v>
          </cell>
          <cell r="J336">
            <v>3</v>
          </cell>
          <cell r="N336">
            <v>0</v>
          </cell>
          <cell r="O336">
            <v>0</v>
          </cell>
        </row>
        <row r="337">
          <cell r="B337">
            <v>332</v>
          </cell>
          <cell r="E337" t="str">
            <v>356-60</v>
          </cell>
          <cell r="H337">
            <v>0</v>
          </cell>
          <cell r="J337">
            <v>2</v>
          </cell>
          <cell r="N337">
            <v>0</v>
          </cell>
          <cell r="O337">
            <v>0</v>
          </cell>
        </row>
        <row r="338">
          <cell r="B338">
            <v>333</v>
          </cell>
          <cell r="E338" t="str">
            <v>356-60</v>
          </cell>
          <cell r="H338">
            <v>0</v>
          </cell>
          <cell r="J338">
            <v>2</v>
          </cell>
          <cell r="N338">
            <v>0</v>
          </cell>
          <cell r="O338">
            <v>0</v>
          </cell>
        </row>
        <row r="339">
          <cell r="B339">
            <v>334</v>
          </cell>
          <cell r="E339" t="str">
            <v>356-60</v>
          </cell>
          <cell r="H339">
            <v>0</v>
          </cell>
          <cell r="J339">
            <v>2</v>
          </cell>
          <cell r="N339">
            <v>0</v>
          </cell>
          <cell r="O339">
            <v>0</v>
          </cell>
        </row>
        <row r="340">
          <cell r="B340">
            <v>335</v>
          </cell>
          <cell r="E340" t="str">
            <v>356-60</v>
          </cell>
          <cell r="H340">
            <v>0</v>
          </cell>
          <cell r="J340">
            <v>1</v>
          </cell>
          <cell r="N340">
            <v>0</v>
          </cell>
          <cell r="O340">
            <v>0</v>
          </cell>
        </row>
        <row r="341">
          <cell r="B341">
            <v>336</v>
          </cell>
          <cell r="E341" t="str">
            <v>356-60</v>
          </cell>
          <cell r="H341">
            <v>0</v>
          </cell>
          <cell r="J341">
            <v>1</v>
          </cell>
          <cell r="N341">
            <v>0</v>
          </cell>
          <cell r="O341">
            <v>0</v>
          </cell>
        </row>
        <row r="342">
          <cell r="B342">
            <v>337</v>
          </cell>
          <cell r="E342" t="str">
            <v>356-60</v>
          </cell>
          <cell r="H342">
            <v>0</v>
          </cell>
          <cell r="J342">
            <v>2</v>
          </cell>
          <cell r="N342">
            <v>0</v>
          </cell>
          <cell r="O342">
            <v>0</v>
          </cell>
        </row>
        <row r="343">
          <cell r="B343">
            <v>338</v>
          </cell>
          <cell r="E343" t="str">
            <v>356-60</v>
          </cell>
          <cell r="H343">
            <v>0</v>
          </cell>
          <cell r="J343">
            <v>2</v>
          </cell>
          <cell r="N343">
            <v>0</v>
          </cell>
          <cell r="O343">
            <v>0</v>
          </cell>
        </row>
        <row r="344">
          <cell r="B344">
            <v>339</v>
          </cell>
          <cell r="E344" t="str">
            <v>356-60</v>
          </cell>
          <cell r="H344">
            <v>0</v>
          </cell>
          <cell r="J344">
            <v>1</v>
          </cell>
          <cell r="N344">
            <v>0</v>
          </cell>
          <cell r="O344">
            <v>0</v>
          </cell>
        </row>
        <row r="345">
          <cell r="B345">
            <v>340</v>
          </cell>
          <cell r="E345" t="str">
            <v>356-60</v>
          </cell>
          <cell r="H345">
            <v>0</v>
          </cell>
          <cell r="J345">
            <v>2</v>
          </cell>
          <cell r="N345">
            <v>0</v>
          </cell>
          <cell r="O345">
            <v>0</v>
          </cell>
        </row>
        <row r="346">
          <cell r="B346">
            <v>341</v>
          </cell>
          <cell r="E346" t="str">
            <v>356-60</v>
          </cell>
          <cell r="H346">
            <v>0</v>
          </cell>
          <cell r="J346">
            <v>1</v>
          </cell>
          <cell r="N346">
            <v>0</v>
          </cell>
          <cell r="O346">
            <v>0</v>
          </cell>
        </row>
        <row r="347">
          <cell r="B347">
            <v>342</v>
          </cell>
          <cell r="E347" t="str">
            <v>356-60</v>
          </cell>
          <cell r="H347">
            <v>0</v>
          </cell>
          <cell r="J347">
            <v>1</v>
          </cell>
          <cell r="N347">
            <v>0</v>
          </cell>
          <cell r="O347">
            <v>0</v>
          </cell>
        </row>
        <row r="348">
          <cell r="B348">
            <v>343</v>
          </cell>
          <cell r="E348" t="str">
            <v>356-60</v>
          </cell>
          <cell r="H348">
            <v>0</v>
          </cell>
          <cell r="J348">
            <v>22</v>
          </cell>
          <cell r="N348">
            <v>0</v>
          </cell>
          <cell r="O348">
            <v>0</v>
          </cell>
        </row>
        <row r="349">
          <cell r="B349">
            <v>344</v>
          </cell>
          <cell r="E349" t="str">
            <v>356-60</v>
          </cell>
          <cell r="H349">
            <v>0</v>
          </cell>
          <cell r="J349">
            <v>1</v>
          </cell>
          <cell r="N349">
            <v>0</v>
          </cell>
          <cell r="O349">
            <v>0</v>
          </cell>
        </row>
        <row r="350">
          <cell r="B350">
            <v>345</v>
          </cell>
          <cell r="E350" t="str">
            <v>356-60</v>
          </cell>
          <cell r="H350">
            <v>0</v>
          </cell>
          <cell r="J350">
            <v>2</v>
          </cell>
          <cell r="N350">
            <v>0</v>
          </cell>
          <cell r="O350">
            <v>0</v>
          </cell>
        </row>
        <row r="351">
          <cell r="B351">
            <v>346</v>
          </cell>
          <cell r="E351" t="str">
            <v>356-60</v>
          </cell>
          <cell r="H351">
            <v>0</v>
          </cell>
          <cell r="J351">
            <v>6</v>
          </cell>
          <cell r="N351">
            <v>0</v>
          </cell>
          <cell r="O351">
            <v>0</v>
          </cell>
        </row>
        <row r="352">
          <cell r="B352">
            <v>347</v>
          </cell>
          <cell r="E352" t="str">
            <v>356-60</v>
          </cell>
          <cell r="H352">
            <v>0</v>
          </cell>
          <cell r="J352">
            <v>1</v>
          </cell>
          <cell r="N352">
            <v>0</v>
          </cell>
          <cell r="O352">
            <v>0</v>
          </cell>
        </row>
        <row r="353">
          <cell r="B353">
            <v>348</v>
          </cell>
          <cell r="E353" t="str">
            <v>356-60</v>
          </cell>
          <cell r="H353">
            <v>0</v>
          </cell>
          <cell r="J353">
            <v>1</v>
          </cell>
          <cell r="N353">
            <v>0</v>
          </cell>
          <cell r="O353">
            <v>0</v>
          </cell>
        </row>
        <row r="354">
          <cell r="B354">
            <v>349</v>
          </cell>
          <cell r="E354" t="str">
            <v>356-60</v>
          </cell>
          <cell r="H354">
            <v>0</v>
          </cell>
          <cell r="J354">
            <v>1</v>
          </cell>
          <cell r="N354">
            <v>0</v>
          </cell>
          <cell r="O354">
            <v>0</v>
          </cell>
        </row>
        <row r="355">
          <cell r="B355">
            <v>350</v>
          </cell>
          <cell r="E355" t="str">
            <v>356-60</v>
          </cell>
          <cell r="H355">
            <v>0</v>
          </cell>
          <cell r="J355">
            <v>2</v>
          </cell>
          <cell r="N355">
            <v>0</v>
          </cell>
          <cell r="O355">
            <v>0</v>
          </cell>
        </row>
        <row r="356">
          <cell r="B356">
            <v>351</v>
          </cell>
          <cell r="E356" t="str">
            <v>356-60</v>
          </cell>
          <cell r="H356">
            <v>0</v>
          </cell>
          <cell r="J356">
            <v>4</v>
          </cell>
          <cell r="N356">
            <v>0</v>
          </cell>
          <cell r="O356">
            <v>0</v>
          </cell>
        </row>
        <row r="357">
          <cell r="B357">
            <v>352</v>
          </cell>
          <cell r="E357" t="str">
            <v>356-60</v>
          </cell>
          <cell r="H357">
            <v>0</v>
          </cell>
          <cell r="J357">
            <v>7</v>
          </cell>
          <cell r="N357">
            <v>0</v>
          </cell>
          <cell r="O357">
            <v>0</v>
          </cell>
        </row>
        <row r="358">
          <cell r="B358">
            <v>353</v>
          </cell>
          <cell r="E358" t="str">
            <v>356-60</v>
          </cell>
          <cell r="H358">
            <v>0</v>
          </cell>
          <cell r="J358">
            <v>2</v>
          </cell>
          <cell r="N358">
            <v>0</v>
          </cell>
          <cell r="O358">
            <v>0</v>
          </cell>
        </row>
        <row r="359">
          <cell r="B359">
            <v>354</v>
          </cell>
          <cell r="E359" t="str">
            <v>356-60</v>
          </cell>
          <cell r="H359">
            <v>0</v>
          </cell>
          <cell r="J359">
            <v>1</v>
          </cell>
          <cell r="N359">
            <v>0</v>
          </cell>
          <cell r="O359">
            <v>0</v>
          </cell>
        </row>
        <row r="360">
          <cell r="B360">
            <v>355</v>
          </cell>
          <cell r="E360" t="str">
            <v>356-60</v>
          </cell>
          <cell r="H360">
            <v>0</v>
          </cell>
          <cell r="J360">
            <v>2</v>
          </cell>
          <cell r="N360">
            <v>0</v>
          </cell>
          <cell r="O360">
            <v>0</v>
          </cell>
        </row>
        <row r="361">
          <cell r="B361">
            <v>356</v>
          </cell>
          <cell r="E361" t="str">
            <v>356-60</v>
          </cell>
          <cell r="H361">
            <v>0</v>
          </cell>
          <cell r="J361">
            <v>10</v>
          </cell>
          <cell r="N361">
            <v>0</v>
          </cell>
          <cell r="O361">
            <v>0</v>
          </cell>
        </row>
        <row r="362">
          <cell r="B362">
            <v>357</v>
          </cell>
          <cell r="E362" t="str">
            <v>356-60</v>
          </cell>
          <cell r="H362">
            <v>0</v>
          </cell>
          <cell r="J362">
            <v>10</v>
          </cell>
          <cell r="N362">
            <v>0</v>
          </cell>
          <cell r="O362">
            <v>0</v>
          </cell>
        </row>
        <row r="363">
          <cell r="B363">
            <v>358</v>
          </cell>
          <cell r="E363" t="str">
            <v>356-60</v>
          </cell>
          <cell r="H363">
            <v>0</v>
          </cell>
          <cell r="J363">
            <v>20</v>
          </cell>
          <cell r="N363">
            <v>0</v>
          </cell>
          <cell r="O363">
            <v>0</v>
          </cell>
        </row>
        <row r="364">
          <cell r="B364">
            <v>359</v>
          </cell>
          <cell r="E364" t="str">
            <v>356-60</v>
          </cell>
          <cell r="H364">
            <v>0</v>
          </cell>
          <cell r="J364">
            <v>2</v>
          </cell>
          <cell r="N364">
            <v>0</v>
          </cell>
          <cell r="O364">
            <v>0</v>
          </cell>
        </row>
        <row r="365">
          <cell r="B365">
            <v>360</v>
          </cell>
          <cell r="E365" t="str">
            <v>356-60</v>
          </cell>
          <cell r="H365">
            <v>5197.2624846883291</v>
          </cell>
          <cell r="J365">
            <v>0</v>
          </cell>
          <cell r="N365">
            <v>0</v>
          </cell>
          <cell r="O365">
            <v>0</v>
          </cell>
        </row>
        <row r="366">
          <cell r="B366">
            <v>361</v>
          </cell>
          <cell r="E366" t="str">
            <v>356-60</v>
          </cell>
          <cell r="H366">
            <v>0</v>
          </cell>
          <cell r="J366">
            <v>10</v>
          </cell>
          <cell r="N366">
            <v>0</v>
          </cell>
          <cell r="O366">
            <v>0</v>
          </cell>
        </row>
        <row r="367">
          <cell r="B367">
            <v>362</v>
          </cell>
          <cell r="E367" t="str">
            <v>356-60</v>
          </cell>
          <cell r="H367">
            <v>0</v>
          </cell>
          <cell r="J367">
            <v>6</v>
          </cell>
          <cell r="N367">
            <v>0</v>
          </cell>
          <cell r="O367">
            <v>0</v>
          </cell>
        </row>
        <row r="368">
          <cell r="B368">
            <v>363</v>
          </cell>
          <cell r="E368" t="str">
            <v>356-60</v>
          </cell>
          <cell r="H368">
            <v>0</v>
          </cell>
          <cell r="J368">
            <v>1</v>
          </cell>
          <cell r="N368">
            <v>0</v>
          </cell>
          <cell r="O368">
            <v>0</v>
          </cell>
        </row>
        <row r="369">
          <cell r="B369">
            <v>364</v>
          </cell>
          <cell r="E369" t="str">
            <v>356-60</v>
          </cell>
          <cell r="H369">
            <v>0</v>
          </cell>
          <cell r="J369">
            <v>2</v>
          </cell>
          <cell r="N369">
            <v>0</v>
          </cell>
          <cell r="O369">
            <v>0</v>
          </cell>
        </row>
        <row r="370">
          <cell r="B370">
            <v>365</v>
          </cell>
          <cell r="E370" t="str">
            <v>356-60</v>
          </cell>
          <cell r="H370">
            <v>0</v>
          </cell>
          <cell r="J370">
            <v>6</v>
          </cell>
          <cell r="N370">
            <v>0</v>
          </cell>
          <cell r="O370">
            <v>0</v>
          </cell>
        </row>
        <row r="371">
          <cell r="B371">
            <v>366</v>
          </cell>
          <cell r="E371" t="str">
            <v>356-60</v>
          </cell>
          <cell r="H371">
            <v>0</v>
          </cell>
          <cell r="J371">
            <v>1</v>
          </cell>
          <cell r="N371">
            <v>0</v>
          </cell>
          <cell r="O371">
            <v>0</v>
          </cell>
        </row>
        <row r="372">
          <cell r="B372">
            <v>367</v>
          </cell>
          <cell r="E372" t="str">
            <v>356-60</v>
          </cell>
          <cell r="H372">
            <v>0</v>
          </cell>
          <cell r="J372">
            <v>10</v>
          </cell>
          <cell r="N372">
            <v>0</v>
          </cell>
          <cell r="O372">
            <v>0</v>
          </cell>
        </row>
        <row r="373">
          <cell r="B373">
            <v>368</v>
          </cell>
          <cell r="E373" t="str">
            <v>356-60-2</v>
          </cell>
          <cell r="H373">
            <v>7968.2929999999997</v>
          </cell>
          <cell r="J373">
            <v>0</v>
          </cell>
          <cell r="N373">
            <v>0</v>
          </cell>
          <cell r="O373">
            <v>0</v>
          </cell>
        </row>
        <row r="374">
          <cell r="B374">
            <v>369</v>
          </cell>
          <cell r="E374" t="str">
            <v>356-62</v>
          </cell>
          <cell r="H374">
            <v>6229.54</v>
          </cell>
          <cell r="J374">
            <v>0</v>
          </cell>
          <cell r="N374">
            <v>0</v>
          </cell>
          <cell r="O374">
            <v>0</v>
          </cell>
        </row>
        <row r="375">
          <cell r="B375">
            <v>370</v>
          </cell>
          <cell r="E375" t="str">
            <v>356-70</v>
          </cell>
          <cell r="H375">
            <v>6531.7020000000002</v>
          </cell>
          <cell r="J375">
            <v>0</v>
          </cell>
          <cell r="N375">
            <v>0</v>
          </cell>
          <cell r="O375">
            <v>0</v>
          </cell>
        </row>
        <row r="376">
          <cell r="B376">
            <v>371</v>
          </cell>
          <cell r="E376" t="str">
            <v>356-70</v>
          </cell>
          <cell r="H376">
            <v>0</v>
          </cell>
          <cell r="J376">
            <v>60</v>
          </cell>
          <cell r="N376">
            <v>0</v>
          </cell>
          <cell r="O376">
            <v>0</v>
          </cell>
        </row>
        <row r="377">
          <cell r="B377">
            <v>372</v>
          </cell>
          <cell r="E377" t="str">
            <v>356-70</v>
          </cell>
          <cell r="H377">
            <v>0</v>
          </cell>
          <cell r="J377">
            <v>2</v>
          </cell>
          <cell r="N377">
            <v>0</v>
          </cell>
          <cell r="O377">
            <v>0</v>
          </cell>
        </row>
        <row r="378">
          <cell r="B378">
            <v>373</v>
          </cell>
          <cell r="E378" t="str">
            <v>356-70</v>
          </cell>
          <cell r="H378">
            <v>0</v>
          </cell>
          <cell r="J378">
            <v>100</v>
          </cell>
          <cell r="N378">
            <v>0</v>
          </cell>
          <cell r="O378">
            <v>0</v>
          </cell>
        </row>
        <row r="379">
          <cell r="B379">
            <v>374</v>
          </cell>
          <cell r="E379" t="str">
            <v>356-70</v>
          </cell>
          <cell r="H379">
            <v>0</v>
          </cell>
          <cell r="J379">
            <v>2</v>
          </cell>
          <cell r="N379">
            <v>0</v>
          </cell>
          <cell r="O379">
            <v>0</v>
          </cell>
        </row>
        <row r="380">
          <cell r="B380">
            <v>375</v>
          </cell>
          <cell r="E380" t="str">
            <v>356-70</v>
          </cell>
          <cell r="H380">
            <v>0</v>
          </cell>
          <cell r="J380">
            <v>100</v>
          </cell>
          <cell r="N380">
            <v>0</v>
          </cell>
          <cell r="O380">
            <v>0</v>
          </cell>
        </row>
        <row r="381">
          <cell r="B381">
            <v>376</v>
          </cell>
          <cell r="E381" t="str">
            <v>356-70</v>
          </cell>
          <cell r="H381">
            <v>0</v>
          </cell>
          <cell r="J381">
            <v>6</v>
          </cell>
          <cell r="N381">
            <v>0</v>
          </cell>
          <cell r="O381">
            <v>0</v>
          </cell>
        </row>
        <row r="382">
          <cell r="B382">
            <v>377</v>
          </cell>
          <cell r="E382" t="str">
            <v>356-70</v>
          </cell>
          <cell r="H382">
            <v>0</v>
          </cell>
          <cell r="J382">
            <v>2</v>
          </cell>
          <cell r="N382">
            <v>0</v>
          </cell>
          <cell r="O382">
            <v>0</v>
          </cell>
        </row>
        <row r="383">
          <cell r="B383">
            <v>378</v>
          </cell>
          <cell r="E383" t="str">
            <v>356-70</v>
          </cell>
          <cell r="H383">
            <v>0</v>
          </cell>
          <cell r="J383">
            <v>50</v>
          </cell>
          <cell r="N383">
            <v>0</v>
          </cell>
          <cell r="O383">
            <v>0</v>
          </cell>
        </row>
        <row r="384">
          <cell r="B384">
            <v>379</v>
          </cell>
          <cell r="E384" t="str">
            <v>356-70</v>
          </cell>
          <cell r="H384">
            <v>0</v>
          </cell>
          <cell r="J384">
            <v>2</v>
          </cell>
          <cell r="N384">
            <v>0</v>
          </cell>
          <cell r="O384">
            <v>0</v>
          </cell>
        </row>
        <row r="385">
          <cell r="B385">
            <v>380</v>
          </cell>
          <cell r="E385" t="str">
            <v>356-70</v>
          </cell>
          <cell r="H385">
            <v>0</v>
          </cell>
          <cell r="J385">
            <v>100</v>
          </cell>
          <cell r="N385">
            <v>0</v>
          </cell>
          <cell r="O385">
            <v>0</v>
          </cell>
        </row>
        <row r="386">
          <cell r="B386">
            <v>381</v>
          </cell>
          <cell r="E386" t="str">
            <v>356-70</v>
          </cell>
          <cell r="H386">
            <v>0</v>
          </cell>
          <cell r="J386">
            <v>1</v>
          </cell>
          <cell r="N386">
            <v>0</v>
          </cell>
          <cell r="O386">
            <v>0</v>
          </cell>
        </row>
        <row r="387">
          <cell r="B387">
            <v>382</v>
          </cell>
          <cell r="E387" t="str">
            <v>356-70</v>
          </cell>
          <cell r="H387">
            <v>0</v>
          </cell>
          <cell r="J387">
            <v>2</v>
          </cell>
          <cell r="N387">
            <v>0</v>
          </cell>
          <cell r="O387">
            <v>0</v>
          </cell>
        </row>
        <row r="388">
          <cell r="B388">
            <v>383</v>
          </cell>
          <cell r="E388" t="str">
            <v>356-70</v>
          </cell>
          <cell r="H388">
            <v>0</v>
          </cell>
          <cell r="J388">
            <v>100</v>
          </cell>
          <cell r="N388">
            <v>0</v>
          </cell>
          <cell r="O388">
            <v>0</v>
          </cell>
        </row>
        <row r="389">
          <cell r="B389">
            <v>384</v>
          </cell>
          <cell r="E389" t="str">
            <v>356-70</v>
          </cell>
          <cell r="H389">
            <v>0</v>
          </cell>
          <cell r="J389">
            <v>1</v>
          </cell>
          <cell r="N389">
            <v>0</v>
          </cell>
          <cell r="O389">
            <v>0</v>
          </cell>
        </row>
        <row r="390">
          <cell r="B390">
            <v>385</v>
          </cell>
          <cell r="E390" t="str">
            <v>356-70</v>
          </cell>
          <cell r="H390">
            <v>0</v>
          </cell>
          <cell r="J390">
            <v>5</v>
          </cell>
          <cell r="N390">
            <v>0</v>
          </cell>
          <cell r="O390">
            <v>0</v>
          </cell>
        </row>
        <row r="391">
          <cell r="B391">
            <v>386</v>
          </cell>
          <cell r="E391" t="str">
            <v>356-70</v>
          </cell>
          <cell r="H391">
            <v>0</v>
          </cell>
          <cell r="J391">
            <v>1</v>
          </cell>
          <cell r="N391">
            <v>0</v>
          </cell>
          <cell r="O391">
            <v>0</v>
          </cell>
        </row>
        <row r="392">
          <cell r="B392">
            <v>387</v>
          </cell>
          <cell r="E392" t="str">
            <v>356-70</v>
          </cell>
          <cell r="H392">
            <v>0</v>
          </cell>
          <cell r="J392">
            <v>1</v>
          </cell>
          <cell r="N392">
            <v>0</v>
          </cell>
          <cell r="O392">
            <v>0</v>
          </cell>
        </row>
        <row r="393">
          <cell r="B393">
            <v>388</v>
          </cell>
          <cell r="E393" t="str">
            <v>356-70</v>
          </cell>
          <cell r="H393">
            <v>0</v>
          </cell>
          <cell r="J393">
            <v>100</v>
          </cell>
          <cell r="N393">
            <v>0</v>
          </cell>
          <cell r="O393">
            <v>0</v>
          </cell>
        </row>
        <row r="394">
          <cell r="B394">
            <v>389</v>
          </cell>
          <cell r="E394" t="str">
            <v>356-70</v>
          </cell>
          <cell r="H394">
            <v>0</v>
          </cell>
          <cell r="J394">
            <v>1</v>
          </cell>
          <cell r="N394">
            <v>0</v>
          </cell>
          <cell r="O394">
            <v>0</v>
          </cell>
        </row>
        <row r="395">
          <cell r="B395">
            <v>390</v>
          </cell>
          <cell r="E395" t="str">
            <v>356-70</v>
          </cell>
          <cell r="H395">
            <v>6836.506742466705</v>
          </cell>
          <cell r="J395">
            <v>0</v>
          </cell>
          <cell r="N395">
            <v>0</v>
          </cell>
          <cell r="O395">
            <v>0</v>
          </cell>
        </row>
        <row r="396">
          <cell r="B396">
            <v>391</v>
          </cell>
          <cell r="E396" t="str">
            <v>356-70</v>
          </cell>
          <cell r="H396">
            <v>0</v>
          </cell>
          <cell r="J396">
            <v>4</v>
          </cell>
          <cell r="N396">
            <v>0</v>
          </cell>
          <cell r="O396">
            <v>0</v>
          </cell>
        </row>
        <row r="397">
          <cell r="B397">
            <v>392</v>
          </cell>
          <cell r="E397" t="str">
            <v>356-70</v>
          </cell>
          <cell r="H397">
            <v>0</v>
          </cell>
          <cell r="J397">
            <v>2</v>
          </cell>
          <cell r="N397">
            <v>0</v>
          </cell>
          <cell r="O397">
            <v>0</v>
          </cell>
        </row>
        <row r="398">
          <cell r="B398">
            <v>393</v>
          </cell>
          <cell r="E398" t="str">
            <v>356-70</v>
          </cell>
          <cell r="H398">
            <v>0</v>
          </cell>
          <cell r="J398">
            <v>4</v>
          </cell>
          <cell r="N398">
            <v>0</v>
          </cell>
          <cell r="O398">
            <v>0</v>
          </cell>
        </row>
        <row r="399">
          <cell r="B399">
            <v>394</v>
          </cell>
          <cell r="E399" t="str">
            <v>356-70</v>
          </cell>
          <cell r="H399">
            <v>0</v>
          </cell>
          <cell r="J399">
            <v>100</v>
          </cell>
          <cell r="N399">
            <v>0</v>
          </cell>
          <cell r="O399">
            <v>0</v>
          </cell>
        </row>
        <row r="400">
          <cell r="B400">
            <v>395</v>
          </cell>
          <cell r="E400" t="str">
            <v>356-70</v>
          </cell>
          <cell r="H400">
            <v>0</v>
          </cell>
          <cell r="J400">
            <v>30</v>
          </cell>
          <cell r="N400">
            <v>0</v>
          </cell>
          <cell r="O400">
            <v>0</v>
          </cell>
        </row>
        <row r="401">
          <cell r="B401">
            <v>396</v>
          </cell>
          <cell r="E401" t="str">
            <v>356-70</v>
          </cell>
          <cell r="H401">
            <v>0</v>
          </cell>
          <cell r="J401">
            <v>1</v>
          </cell>
          <cell r="N401">
            <v>0</v>
          </cell>
          <cell r="O401">
            <v>0</v>
          </cell>
        </row>
        <row r="402">
          <cell r="B402">
            <v>397</v>
          </cell>
          <cell r="E402" t="str">
            <v>356-70</v>
          </cell>
          <cell r="H402">
            <v>0</v>
          </cell>
          <cell r="J402">
            <v>50</v>
          </cell>
          <cell r="N402">
            <v>0</v>
          </cell>
          <cell r="O402">
            <v>0</v>
          </cell>
        </row>
        <row r="403">
          <cell r="B403">
            <v>398</v>
          </cell>
          <cell r="E403" t="str">
            <v>356-70</v>
          </cell>
          <cell r="H403">
            <v>0</v>
          </cell>
          <cell r="J403">
            <v>200</v>
          </cell>
          <cell r="N403">
            <v>0</v>
          </cell>
          <cell r="O403">
            <v>0</v>
          </cell>
        </row>
        <row r="404">
          <cell r="B404">
            <v>399</v>
          </cell>
          <cell r="E404" t="str">
            <v>356-70</v>
          </cell>
          <cell r="H404">
            <v>0</v>
          </cell>
          <cell r="J404">
            <v>1</v>
          </cell>
          <cell r="N404">
            <v>0</v>
          </cell>
          <cell r="O404">
            <v>0</v>
          </cell>
        </row>
        <row r="405">
          <cell r="B405">
            <v>400</v>
          </cell>
          <cell r="E405" t="str">
            <v>356-70</v>
          </cell>
          <cell r="H405">
            <v>0</v>
          </cell>
          <cell r="J405">
            <v>2</v>
          </cell>
          <cell r="N405">
            <v>0</v>
          </cell>
          <cell r="O405">
            <v>0</v>
          </cell>
        </row>
        <row r="406">
          <cell r="B406">
            <v>401</v>
          </cell>
          <cell r="E406" t="str">
            <v>356-70</v>
          </cell>
          <cell r="H406">
            <v>0</v>
          </cell>
          <cell r="J406">
            <v>3</v>
          </cell>
          <cell r="N406">
            <v>0</v>
          </cell>
          <cell r="O406">
            <v>0</v>
          </cell>
        </row>
        <row r="407">
          <cell r="B407">
            <v>402</v>
          </cell>
          <cell r="E407" t="str">
            <v>356-70</v>
          </cell>
          <cell r="H407">
            <v>0</v>
          </cell>
          <cell r="J407">
            <v>24</v>
          </cell>
          <cell r="N407">
            <v>0</v>
          </cell>
          <cell r="O407">
            <v>0</v>
          </cell>
        </row>
        <row r="408">
          <cell r="B408">
            <v>403</v>
          </cell>
          <cell r="E408" t="str">
            <v>356-70</v>
          </cell>
          <cell r="H408">
            <v>5619.6584475036598</v>
          </cell>
          <cell r="J408">
            <v>0</v>
          </cell>
          <cell r="N408">
            <v>0</v>
          </cell>
          <cell r="O408">
            <v>0</v>
          </cell>
        </row>
        <row r="409">
          <cell r="B409">
            <v>404</v>
          </cell>
          <cell r="E409" t="str">
            <v>356-70</v>
          </cell>
          <cell r="H409">
            <v>0</v>
          </cell>
          <cell r="J409">
            <v>4</v>
          </cell>
          <cell r="N409">
            <v>0</v>
          </cell>
          <cell r="O409">
            <v>0</v>
          </cell>
        </row>
        <row r="410">
          <cell r="B410">
            <v>405</v>
          </cell>
          <cell r="E410" t="str">
            <v>356-70</v>
          </cell>
          <cell r="H410">
            <v>0</v>
          </cell>
          <cell r="J410">
            <v>5</v>
          </cell>
          <cell r="N410">
            <v>0</v>
          </cell>
          <cell r="O410">
            <v>0</v>
          </cell>
        </row>
        <row r="411">
          <cell r="B411">
            <v>406</v>
          </cell>
          <cell r="E411" t="str">
            <v>356-70</v>
          </cell>
          <cell r="H411">
            <v>0</v>
          </cell>
          <cell r="J411">
            <v>200</v>
          </cell>
          <cell r="N411">
            <v>0</v>
          </cell>
          <cell r="O411">
            <v>0</v>
          </cell>
        </row>
        <row r="412">
          <cell r="B412">
            <v>407</v>
          </cell>
          <cell r="E412" t="str">
            <v>356-70</v>
          </cell>
          <cell r="H412">
            <v>0</v>
          </cell>
          <cell r="J412">
            <v>2</v>
          </cell>
          <cell r="N412">
            <v>0</v>
          </cell>
          <cell r="O412">
            <v>0</v>
          </cell>
        </row>
        <row r="413">
          <cell r="B413">
            <v>408</v>
          </cell>
          <cell r="E413" t="str">
            <v>356-70</v>
          </cell>
          <cell r="H413">
            <v>0</v>
          </cell>
          <cell r="J413">
            <v>2</v>
          </cell>
          <cell r="N413">
            <v>0</v>
          </cell>
          <cell r="O413">
            <v>0</v>
          </cell>
        </row>
        <row r="414">
          <cell r="B414">
            <v>409</v>
          </cell>
          <cell r="E414" t="str">
            <v>356-70</v>
          </cell>
          <cell r="H414">
            <v>0</v>
          </cell>
          <cell r="J414">
            <v>1</v>
          </cell>
          <cell r="N414">
            <v>0</v>
          </cell>
          <cell r="O414">
            <v>0</v>
          </cell>
        </row>
        <row r="415">
          <cell r="B415">
            <v>410</v>
          </cell>
          <cell r="E415" t="str">
            <v>356-70</v>
          </cell>
          <cell r="H415">
            <v>5660.3200697731445</v>
          </cell>
          <cell r="J415">
            <v>0</v>
          </cell>
          <cell r="N415">
            <v>0</v>
          </cell>
          <cell r="O415">
            <v>0</v>
          </cell>
        </row>
        <row r="416">
          <cell r="B416">
            <v>411</v>
          </cell>
          <cell r="E416" t="str">
            <v>356-70</v>
          </cell>
          <cell r="H416">
            <v>0</v>
          </cell>
          <cell r="J416">
            <v>100</v>
          </cell>
          <cell r="N416">
            <v>0</v>
          </cell>
          <cell r="O416">
            <v>0</v>
          </cell>
        </row>
        <row r="417">
          <cell r="B417">
            <v>412</v>
          </cell>
          <cell r="E417" t="str">
            <v>356-70</v>
          </cell>
          <cell r="H417">
            <v>0</v>
          </cell>
          <cell r="J417">
            <v>2</v>
          </cell>
          <cell r="N417">
            <v>0</v>
          </cell>
          <cell r="O417">
            <v>0</v>
          </cell>
        </row>
        <row r="418">
          <cell r="B418">
            <v>413</v>
          </cell>
          <cell r="E418" t="str">
            <v>356-70</v>
          </cell>
          <cell r="H418">
            <v>0</v>
          </cell>
          <cell r="J418">
            <v>200</v>
          </cell>
          <cell r="N418">
            <v>0</v>
          </cell>
          <cell r="O418">
            <v>0</v>
          </cell>
        </row>
        <row r="419">
          <cell r="B419">
            <v>414</v>
          </cell>
          <cell r="E419" t="str">
            <v>356-70</v>
          </cell>
          <cell r="H419">
            <v>0</v>
          </cell>
          <cell r="J419">
            <v>2</v>
          </cell>
          <cell r="N419">
            <v>0</v>
          </cell>
          <cell r="O419">
            <v>0</v>
          </cell>
        </row>
        <row r="420">
          <cell r="B420">
            <v>415</v>
          </cell>
          <cell r="E420" t="str">
            <v>356-70</v>
          </cell>
          <cell r="H420">
            <v>0</v>
          </cell>
          <cell r="J420">
            <v>1</v>
          </cell>
          <cell r="N420">
            <v>0</v>
          </cell>
          <cell r="O420">
            <v>0</v>
          </cell>
        </row>
        <row r="421">
          <cell r="B421">
            <v>416</v>
          </cell>
          <cell r="E421" t="str">
            <v>356-70</v>
          </cell>
          <cell r="H421">
            <v>0</v>
          </cell>
          <cell r="J421">
            <v>2</v>
          </cell>
          <cell r="N421">
            <v>0</v>
          </cell>
          <cell r="O421">
            <v>0</v>
          </cell>
        </row>
        <row r="422">
          <cell r="B422">
            <v>417</v>
          </cell>
          <cell r="E422" t="str">
            <v>356-70</v>
          </cell>
          <cell r="H422">
            <v>0</v>
          </cell>
          <cell r="J422">
            <v>1</v>
          </cell>
          <cell r="N422">
            <v>0</v>
          </cell>
          <cell r="O422">
            <v>0</v>
          </cell>
        </row>
        <row r="423">
          <cell r="B423">
            <v>418</v>
          </cell>
          <cell r="E423" t="str">
            <v>356-70</v>
          </cell>
          <cell r="H423">
            <v>0</v>
          </cell>
          <cell r="J423">
            <v>100</v>
          </cell>
          <cell r="N423">
            <v>0</v>
          </cell>
          <cell r="O423">
            <v>0</v>
          </cell>
        </row>
        <row r="424">
          <cell r="B424">
            <v>419</v>
          </cell>
          <cell r="E424" t="str">
            <v>356-70</v>
          </cell>
          <cell r="H424">
            <v>0</v>
          </cell>
          <cell r="J424">
            <v>4</v>
          </cell>
          <cell r="N424">
            <v>0</v>
          </cell>
          <cell r="O424">
            <v>0</v>
          </cell>
        </row>
        <row r="425">
          <cell r="B425">
            <v>420</v>
          </cell>
          <cell r="E425" t="str">
            <v>356-70</v>
          </cell>
          <cell r="H425">
            <v>0</v>
          </cell>
          <cell r="J425">
            <v>4</v>
          </cell>
          <cell r="N425">
            <v>0</v>
          </cell>
          <cell r="O425">
            <v>0</v>
          </cell>
        </row>
        <row r="426">
          <cell r="B426">
            <v>421</v>
          </cell>
          <cell r="E426" t="str">
            <v>356-70</v>
          </cell>
          <cell r="H426">
            <v>0</v>
          </cell>
          <cell r="J426">
            <v>5</v>
          </cell>
          <cell r="N426">
            <v>0</v>
          </cell>
          <cell r="O426">
            <v>0</v>
          </cell>
        </row>
        <row r="427">
          <cell r="B427">
            <v>422</v>
          </cell>
          <cell r="E427" t="str">
            <v>356-70</v>
          </cell>
          <cell r="H427">
            <v>0</v>
          </cell>
          <cell r="J427">
            <v>5</v>
          </cell>
          <cell r="N427">
            <v>0</v>
          </cell>
          <cell r="O427">
            <v>0</v>
          </cell>
        </row>
        <row r="428">
          <cell r="B428">
            <v>423</v>
          </cell>
          <cell r="E428" t="str">
            <v>356-70</v>
          </cell>
          <cell r="H428">
            <v>0</v>
          </cell>
          <cell r="J428">
            <v>1</v>
          </cell>
          <cell r="N428">
            <v>0</v>
          </cell>
          <cell r="O428">
            <v>0</v>
          </cell>
        </row>
        <row r="429">
          <cell r="B429">
            <v>424</v>
          </cell>
          <cell r="E429" t="str">
            <v>356-70</v>
          </cell>
          <cell r="H429">
            <v>0</v>
          </cell>
          <cell r="J429">
            <v>10</v>
          </cell>
          <cell r="N429">
            <v>0</v>
          </cell>
          <cell r="O429">
            <v>0</v>
          </cell>
        </row>
        <row r="430">
          <cell r="B430">
            <v>425</v>
          </cell>
          <cell r="E430" t="str">
            <v>356-70</v>
          </cell>
          <cell r="H430">
            <v>0</v>
          </cell>
          <cell r="J430">
            <v>200</v>
          </cell>
          <cell r="N430">
            <v>0</v>
          </cell>
          <cell r="O430">
            <v>0</v>
          </cell>
        </row>
        <row r="431">
          <cell r="B431">
            <v>426</v>
          </cell>
          <cell r="E431" t="str">
            <v>356-70</v>
          </cell>
          <cell r="H431">
            <v>0</v>
          </cell>
          <cell r="J431">
            <v>1</v>
          </cell>
          <cell r="N431">
            <v>0</v>
          </cell>
          <cell r="O431">
            <v>0</v>
          </cell>
        </row>
        <row r="432">
          <cell r="B432">
            <v>427</v>
          </cell>
          <cell r="E432" t="str">
            <v>356-70</v>
          </cell>
          <cell r="H432">
            <v>0</v>
          </cell>
          <cell r="J432">
            <v>3</v>
          </cell>
          <cell r="N432">
            <v>0</v>
          </cell>
          <cell r="O432">
            <v>0</v>
          </cell>
        </row>
        <row r="433">
          <cell r="B433">
            <v>428</v>
          </cell>
          <cell r="E433" t="str">
            <v>356-70</v>
          </cell>
          <cell r="H433">
            <v>0</v>
          </cell>
          <cell r="J433">
            <v>3</v>
          </cell>
          <cell r="N433">
            <v>0</v>
          </cell>
          <cell r="O433">
            <v>0</v>
          </cell>
        </row>
        <row r="434">
          <cell r="B434">
            <v>429</v>
          </cell>
          <cell r="E434" t="str">
            <v>356-70</v>
          </cell>
          <cell r="H434">
            <v>0</v>
          </cell>
          <cell r="J434">
            <v>1</v>
          </cell>
          <cell r="N434">
            <v>0</v>
          </cell>
          <cell r="O434">
            <v>0</v>
          </cell>
        </row>
        <row r="435">
          <cell r="B435">
            <v>430</v>
          </cell>
          <cell r="E435" t="str">
            <v>356-70</v>
          </cell>
          <cell r="H435">
            <v>0</v>
          </cell>
          <cell r="J435">
            <v>2</v>
          </cell>
          <cell r="N435">
            <v>0</v>
          </cell>
          <cell r="O435">
            <v>0</v>
          </cell>
        </row>
        <row r="436">
          <cell r="B436">
            <v>431</v>
          </cell>
          <cell r="E436" t="str">
            <v>356-70</v>
          </cell>
          <cell r="H436">
            <v>0</v>
          </cell>
          <cell r="J436">
            <v>1</v>
          </cell>
          <cell r="N436">
            <v>0</v>
          </cell>
          <cell r="O436">
            <v>0</v>
          </cell>
        </row>
        <row r="437">
          <cell r="B437">
            <v>432</v>
          </cell>
          <cell r="E437" t="str">
            <v>356-70</v>
          </cell>
          <cell r="H437">
            <v>0</v>
          </cell>
          <cell r="J437">
            <v>100</v>
          </cell>
          <cell r="N437">
            <v>0</v>
          </cell>
          <cell r="O437">
            <v>0</v>
          </cell>
        </row>
        <row r="438">
          <cell r="B438">
            <v>433</v>
          </cell>
          <cell r="E438" t="str">
            <v>356-70</v>
          </cell>
          <cell r="H438">
            <v>0</v>
          </cell>
          <cell r="J438">
            <v>1</v>
          </cell>
          <cell r="N438">
            <v>0</v>
          </cell>
          <cell r="O438">
            <v>0</v>
          </cell>
        </row>
        <row r="439">
          <cell r="B439">
            <v>434</v>
          </cell>
          <cell r="E439" t="str">
            <v>356-70</v>
          </cell>
          <cell r="H439">
            <v>0</v>
          </cell>
          <cell r="J439">
            <v>1</v>
          </cell>
          <cell r="N439">
            <v>0</v>
          </cell>
          <cell r="O439">
            <v>0</v>
          </cell>
        </row>
        <row r="440">
          <cell r="B440">
            <v>435</v>
          </cell>
          <cell r="E440" t="str">
            <v>356-70</v>
          </cell>
          <cell r="H440">
            <v>0</v>
          </cell>
          <cell r="J440">
            <v>8</v>
          </cell>
          <cell r="N440">
            <v>0</v>
          </cell>
          <cell r="O440">
            <v>0</v>
          </cell>
        </row>
        <row r="441">
          <cell r="B441">
            <v>436</v>
          </cell>
          <cell r="E441" t="str">
            <v>356-70</v>
          </cell>
          <cell r="H441">
            <v>0</v>
          </cell>
          <cell r="J441">
            <v>15</v>
          </cell>
          <cell r="N441">
            <v>0</v>
          </cell>
          <cell r="O441">
            <v>0</v>
          </cell>
        </row>
        <row r="442">
          <cell r="B442">
            <v>437</v>
          </cell>
          <cell r="E442" t="str">
            <v>356-70</v>
          </cell>
          <cell r="H442">
            <v>0</v>
          </cell>
          <cell r="J442">
            <v>1</v>
          </cell>
          <cell r="N442">
            <v>0</v>
          </cell>
          <cell r="O442">
            <v>0</v>
          </cell>
        </row>
        <row r="443">
          <cell r="B443">
            <v>438</v>
          </cell>
          <cell r="E443" t="str">
            <v>356-70</v>
          </cell>
          <cell r="H443">
            <v>5500.9467150095679</v>
          </cell>
          <cell r="J443">
            <v>0</v>
          </cell>
          <cell r="N443">
            <v>0</v>
          </cell>
          <cell r="O443">
            <v>0</v>
          </cell>
        </row>
        <row r="444">
          <cell r="B444">
            <v>439</v>
          </cell>
          <cell r="E444" t="str">
            <v>356-70</v>
          </cell>
          <cell r="H444">
            <v>0</v>
          </cell>
          <cell r="J444">
            <v>100</v>
          </cell>
          <cell r="N444">
            <v>0</v>
          </cell>
          <cell r="O444">
            <v>0</v>
          </cell>
        </row>
        <row r="445">
          <cell r="B445">
            <v>440</v>
          </cell>
          <cell r="E445" t="str">
            <v>356-70</v>
          </cell>
          <cell r="H445">
            <v>0</v>
          </cell>
          <cell r="J445">
            <v>2</v>
          </cell>
          <cell r="N445">
            <v>0</v>
          </cell>
          <cell r="O445">
            <v>0</v>
          </cell>
        </row>
        <row r="446">
          <cell r="B446">
            <v>441</v>
          </cell>
          <cell r="E446" t="str">
            <v>356-70</v>
          </cell>
          <cell r="H446">
            <v>0</v>
          </cell>
          <cell r="J446">
            <v>1</v>
          </cell>
          <cell r="N446">
            <v>0</v>
          </cell>
          <cell r="O446">
            <v>0</v>
          </cell>
        </row>
        <row r="447">
          <cell r="B447">
            <v>442</v>
          </cell>
          <cell r="E447" t="str">
            <v>356-70</v>
          </cell>
          <cell r="H447">
            <v>0</v>
          </cell>
          <cell r="J447">
            <v>1</v>
          </cell>
          <cell r="N447">
            <v>0</v>
          </cell>
          <cell r="O447">
            <v>0</v>
          </cell>
        </row>
        <row r="448">
          <cell r="B448">
            <v>443</v>
          </cell>
          <cell r="E448" t="str">
            <v>356-70</v>
          </cell>
          <cell r="H448">
            <v>0</v>
          </cell>
          <cell r="J448">
            <v>1</v>
          </cell>
          <cell r="N448">
            <v>0</v>
          </cell>
          <cell r="O448">
            <v>0</v>
          </cell>
        </row>
        <row r="449">
          <cell r="B449">
            <v>444</v>
          </cell>
          <cell r="E449" t="str">
            <v>356-70-2</v>
          </cell>
          <cell r="H449">
            <v>8456.7000000000007</v>
          </cell>
          <cell r="J449">
            <v>0</v>
          </cell>
          <cell r="N449">
            <v>0</v>
          </cell>
          <cell r="O449">
            <v>0</v>
          </cell>
        </row>
        <row r="450">
          <cell r="B450">
            <v>445</v>
          </cell>
          <cell r="E450" t="str">
            <v>356-70-2</v>
          </cell>
          <cell r="H450">
            <v>0</v>
          </cell>
          <cell r="J450">
            <v>1</v>
          </cell>
          <cell r="N450">
            <v>0</v>
          </cell>
          <cell r="O450">
            <v>0</v>
          </cell>
        </row>
        <row r="451">
          <cell r="B451">
            <v>446</v>
          </cell>
          <cell r="E451" t="str">
            <v>356-70-2</v>
          </cell>
          <cell r="H451">
            <v>0</v>
          </cell>
          <cell r="J451">
            <v>1</v>
          </cell>
          <cell r="N451">
            <v>0</v>
          </cell>
          <cell r="O451">
            <v>0</v>
          </cell>
        </row>
        <row r="452">
          <cell r="B452">
            <v>447</v>
          </cell>
          <cell r="E452" t="str">
            <v>356-70-2</v>
          </cell>
          <cell r="H452">
            <v>0</v>
          </cell>
          <cell r="J452">
            <v>1</v>
          </cell>
          <cell r="N452">
            <v>0</v>
          </cell>
          <cell r="O452">
            <v>0</v>
          </cell>
        </row>
        <row r="453">
          <cell r="B453">
            <v>448</v>
          </cell>
          <cell r="E453" t="str">
            <v>356-70-2</v>
          </cell>
          <cell r="H453">
            <v>0</v>
          </cell>
          <cell r="J453">
            <v>1</v>
          </cell>
          <cell r="N453">
            <v>0</v>
          </cell>
          <cell r="O453">
            <v>0</v>
          </cell>
        </row>
        <row r="454">
          <cell r="B454">
            <v>449</v>
          </cell>
          <cell r="E454" t="str">
            <v>356-70-2</v>
          </cell>
          <cell r="H454">
            <v>0</v>
          </cell>
          <cell r="J454">
            <v>1</v>
          </cell>
          <cell r="N454">
            <v>0</v>
          </cell>
          <cell r="O454">
            <v>0</v>
          </cell>
        </row>
        <row r="455">
          <cell r="B455">
            <v>450</v>
          </cell>
          <cell r="E455" t="str">
            <v>356-70-2</v>
          </cell>
          <cell r="H455">
            <v>0</v>
          </cell>
          <cell r="J455">
            <v>1</v>
          </cell>
          <cell r="N455">
            <v>0</v>
          </cell>
          <cell r="O455">
            <v>0</v>
          </cell>
        </row>
        <row r="456">
          <cell r="B456">
            <v>451</v>
          </cell>
          <cell r="E456" t="str">
            <v>356-70-2</v>
          </cell>
          <cell r="H456">
            <v>6286.8020184488796</v>
          </cell>
          <cell r="J456">
            <v>0</v>
          </cell>
          <cell r="N456">
            <v>0</v>
          </cell>
          <cell r="O456">
            <v>0</v>
          </cell>
        </row>
        <row r="457">
          <cell r="B457">
            <v>452</v>
          </cell>
          <cell r="E457" t="str">
            <v>356-70-2</v>
          </cell>
          <cell r="H457">
            <v>0</v>
          </cell>
          <cell r="J457">
            <v>1</v>
          </cell>
          <cell r="N457">
            <v>0</v>
          </cell>
          <cell r="O457">
            <v>0</v>
          </cell>
        </row>
        <row r="458">
          <cell r="B458">
            <v>453</v>
          </cell>
          <cell r="E458" t="str">
            <v>356-70-2</v>
          </cell>
          <cell r="H458">
            <v>0</v>
          </cell>
          <cell r="J458">
            <v>5</v>
          </cell>
          <cell r="N458">
            <v>0</v>
          </cell>
          <cell r="O458">
            <v>0</v>
          </cell>
        </row>
        <row r="459">
          <cell r="B459">
            <v>454</v>
          </cell>
          <cell r="E459" t="str">
            <v>356-70-2</v>
          </cell>
          <cell r="H459">
            <v>0</v>
          </cell>
          <cell r="J459">
            <v>1</v>
          </cell>
          <cell r="N459">
            <v>0</v>
          </cell>
          <cell r="O459">
            <v>0</v>
          </cell>
        </row>
        <row r="460">
          <cell r="B460">
            <v>455</v>
          </cell>
          <cell r="E460" t="str">
            <v>356-70-2</v>
          </cell>
          <cell r="H460">
            <v>0</v>
          </cell>
          <cell r="J460">
            <v>2</v>
          </cell>
          <cell r="N460">
            <v>0</v>
          </cell>
          <cell r="O460">
            <v>0</v>
          </cell>
        </row>
        <row r="461">
          <cell r="B461">
            <v>456</v>
          </cell>
          <cell r="E461" t="str">
            <v>356-70-2</v>
          </cell>
          <cell r="H461">
            <v>0</v>
          </cell>
          <cell r="J461">
            <v>1</v>
          </cell>
          <cell r="N461">
            <v>0</v>
          </cell>
          <cell r="O461">
            <v>0</v>
          </cell>
        </row>
        <row r="462">
          <cell r="B462">
            <v>457</v>
          </cell>
          <cell r="E462" t="str">
            <v>356-70-2</v>
          </cell>
          <cell r="H462">
            <v>6299.7127149110902</v>
          </cell>
          <cell r="J462">
            <v>0</v>
          </cell>
          <cell r="N462">
            <v>0</v>
          </cell>
          <cell r="O462">
            <v>0</v>
          </cell>
        </row>
        <row r="463">
          <cell r="B463">
            <v>458</v>
          </cell>
          <cell r="E463" t="str">
            <v>356-70-2</v>
          </cell>
          <cell r="H463">
            <v>0</v>
          </cell>
          <cell r="J463">
            <v>1</v>
          </cell>
          <cell r="N463">
            <v>0</v>
          </cell>
          <cell r="O463">
            <v>0</v>
          </cell>
        </row>
        <row r="464">
          <cell r="B464">
            <v>459</v>
          </cell>
          <cell r="E464" t="str">
            <v>356-70-2</v>
          </cell>
          <cell r="H464">
            <v>0</v>
          </cell>
          <cell r="J464">
            <v>2</v>
          </cell>
          <cell r="N464">
            <v>0</v>
          </cell>
          <cell r="O464">
            <v>0</v>
          </cell>
        </row>
        <row r="465">
          <cell r="B465">
            <v>460</v>
          </cell>
          <cell r="E465" t="str">
            <v>406-100</v>
          </cell>
          <cell r="H465">
            <v>8444.3819999999996</v>
          </cell>
          <cell r="J465">
            <v>0</v>
          </cell>
          <cell r="N465">
            <v>0</v>
          </cell>
          <cell r="O465">
            <v>0</v>
          </cell>
        </row>
        <row r="466">
          <cell r="B466">
            <v>461</v>
          </cell>
          <cell r="E466" t="str">
            <v>406-100</v>
          </cell>
          <cell r="H466">
            <v>0</v>
          </cell>
          <cell r="J466">
            <v>10</v>
          </cell>
          <cell r="N466">
            <v>0</v>
          </cell>
          <cell r="O466">
            <v>0</v>
          </cell>
        </row>
        <row r="467">
          <cell r="B467">
            <v>462</v>
          </cell>
          <cell r="E467" t="str">
            <v>406-100</v>
          </cell>
          <cell r="H467">
            <v>0</v>
          </cell>
          <cell r="J467">
            <v>1</v>
          </cell>
          <cell r="N467">
            <v>0</v>
          </cell>
          <cell r="O467">
            <v>0</v>
          </cell>
        </row>
        <row r="468">
          <cell r="B468">
            <v>463</v>
          </cell>
          <cell r="E468" t="str">
            <v>406-100</v>
          </cell>
          <cell r="H468">
            <v>0</v>
          </cell>
          <cell r="J468">
            <v>1</v>
          </cell>
          <cell r="N468">
            <v>0</v>
          </cell>
          <cell r="O468">
            <v>0</v>
          </cell>
        </row>
        <row r="469">
          <cell r="B469">
            <v>464</v>
          </cell>
          <cell r="E469" t="str">
            <v>406-100</v>
          </cell>
          <cell r="H469">
            <v>0</v>
          </cell>
          <cell r="J469">
            <v>2</v>
          </cell>
          <cell r="N469">
            <v>0</v>
          </cell>
          <cell r="O469">
            <v>0</v>
          </cell>
        </row>
        <row r="470">
          <cell r="B470">
            <v>465</v>
          </cell>
          <cell r="E470" t="str">
            <v>406-100</v>
          </cell>
          <cell r="H470">
            <v>0</v>
          </cell>
          <cell r="J470">
            <v>2</v>
          </cell>
          <cell r="N470">
            <v>0</v>
          </cell>
          <cell r="O470">
            <v>0</v>
          </cell>
        </row>
        <row r="471">
          <cell r="B471">
            <v>466</v>
          </cell>
          <cell r="E471" t="str">
            <v>406-100</v>
          </cell>
          <cell r="H471">
            <v>0</v>
          </cell>
          <cell r="J471">
            <v>3</v>
          </cell>
          <cell r="N471">
            <v>0</v>
          </cell>
          <cell r="O471">
            <v>0</v>
          </cell>
        </row>
        <row r="472">
          <cell r="B472">
            <v>467</v>
          </cell>
          <cell r="E472" t="str">
            <v>406-100</v>
          </cell>
          <cell r="H472">
            <v>0</v>
          </cell>
          <cell r="J472">
            <v>1</v>
          </cell>
          <cell r="N472">
            <v>0</v>
          </cell>
          <cell r="O472">
            <v>0</v>
          </cell>
        </row>
        <row r="473">
          <cell r="B473">
            <v>468</v>
          </cell>
          <cell r="E473" t="str">
            <v>406-100</v>
          </cell>
          <cell r="H473">
            <v>0</v>
          </cell>
          <cell r="J473">
            <v>2</v>
          </cell>
          <cell r="N473">
            <v>0</v>
          </cell>
          <cell r="O473">
            <v>0</v>
          </cell>
        </row>
        <row r="474">
          <cell r="B474">
            <v>469</v>
          </cell>
          <cell r="E474" t="str">
            <v>406-100</v>
          </cell>
          <cell r="H474">
            <v>0</v>
          </cell>
          <cell r="J474">
            <v>10</v>
          </cell>
          <cell r="N474">
            <v>0</v>
          </cell>
          <cell r="O474">
            <v>0</v>
          </cell>
        </row>
        <row r="475">
          <cell r="B475">
            <v>470</v>
          </cell>
          <cell r="E475" t="str">
            <v>406-100</v>
          </cell>
          <cell r="H475">
            <v>0</v>
          </cell>
          <cell r="J475">
            <v>100</v>
          </cell>
          <cell r="N475">
            <v>0</v>
          </cell>
          <cell r="O475">
            <v>0</v>
          </cell>
        </row>
        <row r="476">
          <cell r="B476">
            <v>471</v>
          </cell>
          <cell r="E476" t="str">
            <v>406-100</v>
          </cell>
          <cell r="H476">
            <v>0</v>
          </cell>
          <cell r="J476">
            <v>1</v>
          </cell>
          <cell r="N476">
            <v>0</v>
          </cell>
          <cell r="O476">
            <v>0</v>
          </cell>
        </row>
        <row r="477">
          <cell r="B477">
            <v>472</v>
          </cell>
          <cell r="E477" t="str">
            <v>406-100</v>
          </cell>
          <cell r="H477">
            <v>0</v>
          </cell>
          <cell r="J477">
            <v>2</v>
          </cell>
          <cell r="N477">
            <v>0</v>
          </cell>
          <cell r="O477">
            <v>0</v>
          </cell>
        </row>
        <row r="478">
          <cell r="B478">
            <v>473</v>
          </cell>
          <cell r="E478" t="str">
            <v>406-100</v>
          </cell>
          <cell r="H478">
            <v>0</v>
          </cell>
          <cell r="J478">
            <v>10</v>
          </cell>
          <cell r="N478">
            <v>0</v>
          </cell>
          <cell r="O478">
            <v>0</v>
          </cell>
        </row>
        <row r="479">
          <cell r="B479">
            <v>474</v>
          </cell>
          <cell r="E479" t="str">
            <v>406-100</v>
          </cell>
          <cell r="H479">
            <v>0</v>
          </cell>
          <cell r="J479">
            <v>2</v>
          </cell>
          <cell r="N479">
            <v>0</v>
          </cell>
          <cell r="O479">
            <v>0</v>
          </cell>
        </row>
        <row r="480">
          <cell r="B480">
            <v>475</v>
          </cell>
          <cell r="E480" t="str">
            <v>406-100</v>
          </cell>
          <cell r="H480">
            <v>0</v>
          </cell>
          <cell r="J480">
            <v>1</v>
          </cell>
          <cell r="N480">
            <v>0</v>
          </cell>
          <cell r="O480">
            <v>0</v>
          </cell>
        </row>
        <row r="481">
          <cell r="B481">
            <v>476</v>
          </cell>
          <cell r="E481" t="str">
            <v>406-100</v>
          </cell>
          <cell r="H481">
            <v>0</v>
          </cell>
          <cell r="J481">
            <v>40</v>
          </cell>
          <cell r="N481">
            <v>0</v>
          </cell>
          <cell r="O481">
            <v>0</v>
          </cell>
        </row>
        <row r="482">
          <cell r="B482">
            <v>477</v>
          </cell>
          <cell r="E482" t="str">
            <v>406-100</v>
          </cell>
          <cell r="H482">
            <v>0</v>
          </cell>
          <cell r="J482">
            <v>60</v>
          </cell>
          <cell r="N482">
            <v>0</v>
          </cell>
          <cell r="O482">
            <v>0</v>
          </cell>
        </row>
        <row r="483">
          <cell r="B483">
            <v>478</v>
          </cell>
          <cell r="E483" t="str">
            <v>406-100</v>
          </cell>
          <cell r="H483">
            <v>0</v>
          </cell>
          <cell r="J483">
            <v>2</v>
          </cell>
          <cell r="N483">
            <v>0</v>
          </cell>
          <cell r="O483">
            <v>0</v>
          </cell>
        </row>
        <row r="484">
          <cell r="B484">
            <v>479</v>
          </cell>
          <cell r="E484" t="str">
            <v>406-100</v>
          </cell>
          <cell r="H484">
            <v>0</v>
          </cell>
          <cell r="J484">
            <v>100</v>
          </cell>
          <cell r="N484">
            <v>0</v>
          </cell>
          <cell r="O484">
            <v>0</v>
          </cell>
        </row>
        <row r="485">
          <cell r="B485">
            <v>480</v>
          </cell>
          <cell r="E485" t="str">
            <v>406-100</v>
          </cell>
          <cell r="H485">
            <v>0</v>
          </cell>
          <cell r="J485">
            <v>2</v>
          </cell>
          <cell r="N485">
            <v>0</v>
          </cell>
          <cell r="O485">
            <v>0</v>
          </cell>
        </row>
        <row r="486">
          <cell r="B486">
            <v>481</v>
          </cell>
          <cell r="E486" t="str">
            <v>406-100</v>
          </cell>
          <cell r="H486">
            <v>0</v>
          </cell>
          <cell r="J486">
            <v>10</v>
          </cell>
          <cell r="N486">
            <v>0</v>
          </cell>
          <cell r="O486">
            <v>0</v>
          </cell>
        </row>
        <row r="487">
          <cell r="B487">
            <v>482</v>
          </cell>
          <cell r="E487" t="str">
            <v>406-100</v>
          </cell>
          <cell r="H487">
            <v>0</v>
          </cell>
          <cell r="J487">
            <v>2</v>
          </cell>
          <cell r="N487">
            <v>0</v>
          </cell>
          <cell r="O487">
            <v>0</v>
          </cell>
        </row>
        <row r="488">
          <cell r="B488">
            <v>483</v>
          </cell>
          <cell r="E488" t="str">
            <v>406-100</v>
          </cell>
          <cell r="H488">
            <v>0</v>
          </cell>
          <cell r="J488">
            <v>2</v>
          </cell>
          <cell r="N488">
            <v>0</v>
          </cell>
          <cell r="O488">
            <v>0</v>
          </cell>
        </row>
        <row r="489">
          <cell r="B489">
            <v>484</v>
          </cell>
          <cell r="E489" t="str">
            <v>406-100</v>
          </cell>
          <cell r="H489">
            <v>0</v>
          </cell>
          <cell r="J489">
            <v>50</v>
          </cell>
          <cell r="N489">
            <v>0</v>
          </cell>
          <cell r="O489">
            <v>0</v>
          </cell>
        </row>
        <row r="490">
          <cell r="B490">
            <v>485</v>
          </cell>
          <cell r="E490" t="str">
            <v>406-100</v>
          </cell>
          <cell r="H490">
            <v>0</v>
          </cell>
          <cell r="J490">
            <v>22</v>
          </cell>
          <cell r="N490">
            <v>0</v>
          </cell>
          <cell r="O490">
            <v>0</v>
          </cell>
        </row>
        <row r="491">
          <cell r="B491">
            <v>486</v>
          </cell>
          <cell r="E491" t="str">
            <v>406-100</v>
          </cell>
          <cell r="H491">
            <v>0</v>
          </cell>
          <cell r="J491">
            <v>4</v>
          </cell>
          <cell r="N491">
            <v>0</v>
          </cell>
          <cell r="O491">
            <v>0</v>
          </cell>
        </row>
        <row r="492">
          <cell r="B492">
            <v>487</v>
          </cell>
          <cell r="E492" t="str">
            <v>406-100</v>
          </cell>
          <cell r="H492">
            <v>0</v>
          </cell>
          <cell r="J492">
            <v>3</v>
          </cell>
          <cell r="N492">
            <v>0</v>
          </cell>
          <cell r="O492">
            <v>0</v>
          </cell>
        </row>
        <row r="493">
          <cell r="B493">
            <v>488</v>
          </cell>
          <cell r="E493" t="str">
            <v>406-100</v>
          </cell>
          <cell r="H493">
            <v>0</v>
          </cell>
          <cell r="J493">
            <v>2</v>
          </cell>
          <cell r="N493">
            <v>0</v>
          </cell>
          <cell r="O493">
            <v>0</v>
          </cell>
        </row>
        <row r="494">
          <cell r="B494">
            <v>489</v>
          </cell>
          <cell r="E494" t="str">
            <v>406-100</v>
          </cell>
          <cell r="H494">
            <v>0</v>
          </cell>
          <cell r="J494">
            <v>10</v>
          </cell>
          <cell r="N494">
            <v>0</v>
          </cell>
          <cell r="O494">
            <v>0</v>
          </cell>
        </row>
        <row r="495">
          <cell r="B495">
            <v>490</v>
          </cell>
          <cell r="E495" t="str">
            <v>406-100</v>
          </cell>
          <cell r="H495">
            <v>0</v>
          </cell>
          <cell r="J495">
            <v>20</v>
          </cell>
          <cell r="N495">
            <v>0</v>
          </cell>
          <cell r="O495">
            <v>0</v>
          </cell>
        </row>
        <row r="496">
          <cell r="B496">
            <v>491</v>
          </cell>
          <cell r="E496" t="str">
            <v>406-100</v>
          </cell>
          <cell r="H496">
            <v>0</v>
          </cell>
          <cell r="J496">
            <v>1</v>
          </cell>
          <cell r="N496">
            <v>0</v>
          </cell>
          <cell r="O496">
            <v>0</v>
          </cell>
        </row>
        <row r="497">
          <cell r="B497">
            <v>492</v>
          </cell>
          <cell r="E497" t="str">
            <v>406-100</v>
          </cell>
          <cell r="H497">
            <v>8603.96896542379</v>
          </cell>
          <cell r="J497">
            <v>0</v>
          </cell>
          <cell r="N497">
            <v>0</v>
          </cell>
          <cell r="O497">
            <v>0</v>
          </cell>
        </row>
        <row r="498">
          <cell r="B498">
            <v>493</v>
          </cell>
          <cell r="E498" t="str">
            <v>406-100</v>
          </cell>
          <cell r="H498">
            <v>0</v>
          </cell>
          <cell r="J498">
            <v>3</v>
          </cell>
          <cell r="N498">
            <v>0</v>
          </cell>
          <cell r="O498">
            <v>0</v>
          </cell>
        </row>
        <row r="499">
          <cell r="B499">
            <v>494</v>
          </cell>
          <cell r="E499" t="str">
            <v>406-100</v>
          </cell>
          <cell r="H499">
            <v>0</v>
          </cell>
          <cell r="J499">
            <v>2</v>
          </cell>
          <cell r="N499">
            <v>0</v>
          </cell>
          <cell r="O499">
            <v>0</v>
          </cell>
        </row>
        <row r="500">
          <cell r="B500">
            <v>495</v>
          </cell>
          <cell r="E500" t="str">
            <v>406-100</v>
          </cell>
          <cell r="H500">
            <v>0</v>
          </cell>
          <cell r="J500">
            <v>1</v>
          </cell>
          <cell r="N500">
            <v>0</v>
          </cell>
          <cell r="O500">
            <v>0</v>
          </cell>
        </row>
        <row r="501">
          <cell r="B501">
            <v>496</v>
          </cell>
          <cell r="E501" t="str">
            <v>406-100</v>
          </cell>
          <cell r="H501">
            <v>0</v>
          </cell>
          <cell r="J501">
            <v>1</v>
          </cell>
          <cell r="N501">
            <v>0</v>
          </cell>
          <cell r="O501">
            <v>0</v>
          </cell>
        </row>
        <row r="502">
          <cell r="B502">
            <v>497</v>
          </cell>
          <cell r="E502" t="str">
            <v>406-100</v>
          </cell>
          <cell r="H502">
            <v>0</v>
          </cell>
          <cell r="J502">
            <v>15</v>
          </cell>
          <cell r="N502">
            <v>0</v>
          </cell>
          <cell r="O502">
            <v>0</v>
          </cell>
        </row>
        <row r="503">
          <cell r="B503">
            <v>498</v>
          </cell>
          <cell r="E503" t="str">
            <v>406-100</v>
          </cell>
          <cell r="H503">
            <v>0</v>
          </cell>
          <cell r="J503">
            <v>5</v>
          </cell>
          <cell r="N503">
            <v>0</v>
          </cell>
          <cell r="O503">
            <v>0</v>
          </cell>
        </row>
        <row r="504">
          <cell r="B504">
            <v>499</v>
          </cell>
          <cell r="E504" t="str">
            <v>406-100</v>
          </cell>
          <cell r="H504">
            <v>0</v>
          </cell>
          <cell r="J504">
            <v>6</v>
          </cell>
          <cell r="N504">
            <v>0</v>
          </cell>
          <cell r="O504">
            <v>0</v>
          </cell>
        </row>
        <row r="505">
          <cell r="B505">
            <v>500</v>
          </cell>
          <cell r="E505" t="str">
            <v>406-100</v>
          </cell>
          <cell r="H505">
            <v>0</v>
          </cell>
          <cell r="J505">
            <v>20</v>
          </cell>
          <cell r="N505">
            <v>0</v>
          </cell>
          <cell r="O505">
            <v>0</v>
          </cell>
        </row>
        <row r="506">
          <cell r="B506">
            <v>501</v>
          </cell>
          <cell r="E506" t="str">
            <v>406-100</v>
          </cell>
          <cell r="H506">
            <v>0</v>
          </cell>
          <cell r="J506">
            <v>100</v>
          </cell>
          <cell r="N506">
            <v>0</v>
          </cell>
          <cell r="O506">
            <v>0</v>
          </cell>
        </row>
        <row r="507">
          <cell r="B507">
            <v>502</v>
          </cell>
          <cell r="E507" t="str">
            <v>406-100</v>
          </cell>
          <cell r="H507">
            <v>0</v>
          </cell>
          <cell r="J507">
            <v>1</v>
          </cell>
          <cell r="N507">
            <v>0</v>
          </cell>
          <cell r="O507">
            <v>0</v>
          </cell>
        </row>
        <row r="508">
          <cell r="B508">
            <v>503</v>
          </cell>
          <cell r="E508" t="str">
            <v>406-100</v>
          </cell>
          <cell r="H508">
            <v>0</v>
          </cell>
          <cell r="J508">
            <v>100</v>
          </cell>
          <cell r="N508">
            <v>0</v>
          </cell>
          <cell r="O508">
            <v>0</v>
          </cell>
        </row>
        <row r="509">
          <cell r="B509">
            <v>504</v>
          </cell>
          <cell r="E509" t="str">
            <v>406-100</v>
          </cell>
          <cell r="H509">
            <v>0</v>
          </cell>
          <cell r="J509">
            <v>100</v>
          </cell>
          <cell r="N509">
            <v>0</v>
          </cell>
          <cell r="O509">
            <v>0</v>
          </cell>
        </row>
        <row r="510">
          <cell r="B510">
            <v>505</v>
          </cell>
          <cell r="E510" t="str">
            <v>406-100</v>
          </cell>
          <cell r="H510">
            <v>0</v>
          </cell>
          <cell r="J510">
            <v>50</v>
          </cell>
          <cell r="N510">
            <v>0</v>
          </cell>
          <cell r="O510">
            <v>0</v>
          </cell>
        </row>
        <row r="511">
          <cell r="B511">
            <v>506</v>
          </cell>
          <cell r="E511" t="str">
            <v>406-100</v>
          </cell>
          <cell r="H511">
            <v>0</v>
          </cell>
          <cell r="J511">
            <v>1</v>
          </cell>
          <cell r="N511">
            <v>0</v>
          </cell>
          <cell r="O511">
            <v>0</v>
          </cell>
        </row>
        <row r="512">
          <cell r="B512">
            <v>507</v>
          </cell>
          <cell r="E512" t="str">
            <v>406-100</v>
          </cell>
          <cell r="H512">
            <v>0</v>
          </cell>
          <cell r="J512">
            <v>50</v>
          </cell>
          <cell r="N512">
            <v>0</v>
          </cell>
          <cell r="O512">
            <v>0</v>
          </cell>
        </row>
        <row r="513">
          <cell r="B513">
            <v>508</v>
          </cell>
          <cell r="E513" t="str">
            <v>406-100</v>
          </cell>
          <cell r="H513">
            <v>0</v>
          </cell>
          <cell r="J513">
            <v>1</v>
          </cell>
          <cell r="N513">
            <v>0</v>
          </cell>
          <cell r="O513">
            <v>0</v>
          </cell>
        </row>
        <row r="514">
          <cell r="B514">
            <v>509</v>
          </cell>
          <cell r="E514" t="str">
            <v>406-100</v>
          </cell>
          <cell r="H514">
            <v>0</v>
          </cell>
          <cell r="J514">
            <v>3</v>
          </cell>
          <cell r="N514">
            <v>0</v>
          </cell>
          <cell r="O514">
            <v>0</v>
          </cell>
        </row>
        <row r="515">
          <cell r="B515">
            <v>510</v>
          </cell>
          <cell r="E515" t="str">
            <v>406-100</v>
          </cell>
          <cell r="H515">
            <v>0</v>
          </cell>
          <cell r="J515">
            <v>50</v>
          </cell>
          <cell r="N515">
            <v>0</v>
          </cell>
          <cell r="O515">
            <v>0</v>
          </cell>
        </row>
        <row r="516">
          <cell r="B516">
            <v>511</v>
          </cell>
          <cell r="E516" t="str">
            <v>406-100</v>
          </cell>
          <cell r="H516">
            <v>0</v>
          </cell>
          <cell r="J516">
            <v>50</v>
          </cell>
          <cell r="N516">
            <v>0</v>
          </cell>
          <cell r="O516">
            <v>0</v>
          </cell>
        </row>
        <row r="517">
          <cell r="B517">
            <v>512</v>
          </cell>
          <cell r="E517" t="str">
            <v>406-100</v>
          </cell>
          <cell r="H517">
            <v>0</v>
          </cell>
          <cell r="J517">
            <v>6</v>
          </cell>
          <cell r="N517">
            <v>0</v>
          </cell>
          <cell r="O517">
            <v>0</v>
          </cell>
        </row>
        <row r="518">
          <cell r="B518">
            <v>513</v>
          </cell>
          <cell r="E518" t="str">
            <v>406-100</v>
          </cell>
          <cell r="H518">
            <v>0</v>
          </cell>
          <cell r="J518">
            <v>5</v>
          </cell>
          <cell r="N518">
            <v>0</v>
          </cell>
          <cell r="O518">
            <v>0</v>
          </cell>
        </row>
        <row r="519">
          <cell r="B519">
            <v>514</v>
          </cell>
          <cell r="E519" t="str">
            <v>406-100</v>
          </cell>
          <cell r="H519">
            <v>7072.6472196217874</v>
          </cell>
          <cell r="J519">
            <v>0</v>
          </cell>
          <cell r="N519">
            <v>0</v>
          </cell>
          <cell r="O519">
            <v>0</v>
          </cell>
        </row>
        <row r="520">
          <cell r="B520">
            <v>515</v>
          </cell>
          <cell r="E520" t="str">
            <v>406-100</v>
          </cell>
          <cell r="H520">
            <v>7087.1843809747779</v>
          </cell>
          <cell r="J520">
            <v>0</v>
          </cell>
          <cell r="N520">
            <v>0</v>
          </cell>
          <cell r="O520">
            <v>0</v>
          </cell>
        </row>
        <row r="521">
          <cell r="B521">
            <v>516</v>
          </cell>
          <cell r="E521" t="str">
            <v>406-100</v>
          </cell>
          <cell r="H521">
            <v>0</v>
          </cell>
          <cell r="J521">
            <v>2</v>
          </cell>
          <cell r="N521">
            <v>0</v>
          </cell>
          <cell r="O521">
            <v>0</v>
          </cell>
        </row>
        <row r="522">
          <cell r="B522">
            <v>517</v>
          </cell>
          <cell r="E522" t="str">
            <v>406-100</v>
          </cell>
          <cell r="H522">
            <v>0</v>
          </cell>
          <cell r="J522">
            <v>50</v>
          </cell>
          <cell r="N522">
            <v>0</v>
          </cell>
          <cell r="O522">
            <v>0</v>
          </cell>
        </row>
        <row r="523">
          <cell r="B523">
            <v>518</v>
          </cell>
          <cell r="E523" t="str">
            <v>406-100</v>
          </cell>
          <cell r="H523">
            <v>0</v>
          </cell>
          <cell r="J523">
            <v>50</v>
          </cell>
          <cell r="N523">
            <v>0</v>
          </cell>
          <cell r="O523">
            <v>0</v>
          </cell>
        </row>
        <row r="524">
          <cell r="B524">
            <v>519</v>
          </cell>
          <cell r="E524" t="str">
            <v>406-100-2</v>
          </cell>
          <cell r="H524">
            <v>17862.620999999999</v>
          </cell>
          <cell r="J524">
            <v>0</v>
          </cell>
          <cell r="N524">
            <v>0</v>
          </cell>
          <cell r="O524">
            <v>0</v>
          </cell>
        </row>
        <row r="525">
          <cell r="B525">
            <v>520</v>
          </cell>
          <cell r="E525" t="str">
            <v>406-100-2</v>
          </cell>
          <cell r="H525">
            <v>0</v>
          </cell>
          <cell r="J525">
            <v>1</v>
          </cell>
          <cell r="N525">
            <v>0</v>
          </cell>
          <cell r="O525">
            <v>0</v>
          </cell>
        </row>
        <row r="526">
          <cell r="B526">
            <v>521</v>
          </cell>
          <cell r="E526" t="str">
            <v>406-100-2</v>
          </cell>
          <cell r="H526">
            <v>0</v>
          </cell>
          <cell r="J526">
            <v>1</v>
          </cell>
          <cell r="N526">
            <v>0</v>
          </cell>
          <cell r="O526">
            <v>0</v>
          </cell>
        </row>
        <row r="527">
          <cell r="B527">
            <v>522</v>
          </cell>
          <cell r="E527" t="str">
            <v>406-100-2</v>
          </cell>
          <cell r="H527">
            <v>0</v>
          </cell>
          <cell r="J527">
            <v>1</v>
          </cell>
          <cell r="N527">
            <v>0</v>
          </cell>
          <cell r="O527">
            <v>0</v>
          </cell>
        </row>
        <row r="528">
          <cell r="B528">
            <v>523</v>
          </cell>
          <cell r="E528" t="str">
            <v>406-100-2</v>
          </cell>
          <cell r="H528">
            <v>0</v>
          </cell>
          <cell r="J528">
            <v>1</v>
          </cell>
          <cell r="N528">
            <v>0</v>
          </cell>
          <cell r="O528">
            <v>0</v>
          </cell>
        </row>
        <row r="529">
          <cell r="B529">
            <v>524</v>
          </cell>
          <cell r="E529" t="str">
            <v>406-100-2</v>
          </cell>
          <cell r="H529">
            <v>0</v>
          </cell>
          <cell r="J529">
            <v>1</v>
          </cell>
          <cell r="N529">
            <v>0</v>
          </cell>
          <cell r="O529">
            <v>0</v>
          </cell>
        </row>
        <row r="530">
          <cell r="B530">
            <v>525</v>
          </cell>
          <cell r="E530" t="str">
            <v>406-100-2</v>
          </cell>
          <cell r="H530">
            <v>0</v>
          </cell>
          <cell r="J530">
            <v>1</v>
          </cell>
          <cell r="N530">
            <v>0</v>
          </cell>
          <cell r="O530">
            <v>0</v>
          </cell>
        </row>
        <row r="531">
          <cell r="B531">
            <v>526</v>
          </cell>
          <cell r="E531" t="str">
            <v>406-100-2</v>
          </cell>
          <cell r="H531">
            <v>0</v>
          </cell>
          <cell r="J531">
            <v>5</v>
          </cell>
          <cell r="N531">
            <v>0</v>
          </cell>
          <cell r="O531">
            <v>0</v>
          </cell>
        </row>
        <row r="532">
          <cell r="B532">
            <v>527</v>
          </cell>
          <cell r="E532" t="str">
            <v>406-100-2</v>
          </cell>
          <cell r="H532">
            <v>0</v>
          </cell>
          <cell r="J532">
            <v>2</v>
          </cell>
          <cell r="N532">
            <v>0</v>
          </cell>
          <cell r="O532">
            <v>0</v>
          </cell>
        </row>
        <row r="533">
          <cell r="B533">
            <v>528</v>
          </cell>
          <cell r="E533" t="str">
            <v>406-100-2</v>
          </cell>
          <cell r="H533">
            <v>0</v>
          </cell>
          <cell r="J533">
            <v>2</v>
          </cell>
          <cell r="N533">
            <v>0</v>
          </cell>
          <cell r="O533">
            <v>0</v>
          </cell>
        </row>
        <row r="534">
          <cell r="B534">
            <v>529</v>
          </cell>
          <cell r="E534" t="str">
            <v>406-100-2</v>
          </cell>
          <cell r="H534">
            <v>0</v>
          </cell>
          <cell r="J534">
            <v>1</v>
          </cell>
          <cell r="N534">
            <v>0</v>
          </cell>
          <cell r="O534">
            <v>0</v>
          </cell>
        </row>
        <row r="535">
          <cell r="B535">
            <v>530</v>
          </cell>
          <cell r="E535" t="str">
            <v>406-100-2</v>
          </cell>
          <cell r="H535">
            <v>0</v>
          </cell>
          <cell r="J535">
            <v>1</v>
          </cell>
          <cell r="N535">
            <v>0</v>
          </cell>
          <cell r="O535">
            <v>0</v>
          </cell>
        </row>
        <row r="536">
          <cell r="B536">
            <v>531</v>
          </cell>
          <cell r="E536" t="str">
            <v>406-100-2</v>
          </cell>
          <cell r="H536">
            <v>0</v>
          </cell>
          <cell r="J536">
            <v>2</v>
          </cell>
          <cell r="N536">
            <v>0</v>
          </cell>
          <cell r="O536">
            <v>0</v>
          </cell>
        </row>
        <row r="537">
          <cell r="B537">
            <v>532</v>
          </cell>
          <cell r="E537" t="str">
            <v>406-100-2</v>
          </cell>
          <cell r="H537">
            <v>0</v>
          </cell>
          <cell r="J537">
            <v>1</v>
          </cell>
          <cell r="N537">
            <v>0</v>
          </cell>
          <cell r="O537">
            <v>0</v>
          </cell>
        </row>
        <row r="538">
          <cell r="B538">
            <v>533</v>
          </cell>
          <cell r="E538" t="str">
            <v>406-100-2</v>
          </cell>
          <cell r="H538">
            <v>0</v>
          </cell>
          <cell r="J538">
            <v>1</v>
          </cell>
          <cell r="N538">
            <v>0</v>
          </cell>
          <cell r="O538">
            <v>0</v>
          </cell>
        </row>
        <row r="539">
          <cell r="B539">
            <v>534</v>
          </cell>
          <cell r="E539" t="str">
            <v>406-100-2</v>
          </cell>
          <cell r="H539">
            <v>0</v>
          </cell>
          <cell r="J539">
            <v>1</v>
          </cell>
          <cell r="N539">
            <v>0</v>
          </cell>
          <cell r="O539">
            <v>0</v>
          </cell>
        </row>
        <row r="540">
          <cell r="B540">
            <v>535</v>
          </cell>
          <cell r="E540" t="str">
            <v>406-100-2</v>
          </cell>
          <cell r="H540">
            <v>0</v>
          </cell>
          <cell r="J540">
            <v>1</v>
          </cell>
          <cell r="N540">
            <v>0</v>
          </cell>
          <cell r="O540">
            <v>0</v>
          </cell>
        </row>
        <row r="541">
          <cell r="B541">
            <v>536</v>
          </cell>
          <cell r="E541" t="str">
            <v>406-100-2</v>
          </cell>
          <cell r="H541">
            <v>0</v>
          </cell>
          <cell r="J541">
            <v>1</v>
          </cell>
          <cell r="N541">
            <v>0</v>
          </cell>
          <cell r="O541">
            <v>0</v>
          </cell>
        </row>
        <row r="542">
          <cell r="B542">
            <v>537</v>
          </cell>
          <cell r="E542" t="str">
            <v>406-100-2</v>
          </cell>
          <cell r="H542">
            <v>0</v>
          </cell>
          <cell r="J542">
            <v>1</v>
          </cell>
          <cell r="N542">
            <v>0</v>
          </cell>
          <cell r="O542">
            <v>0</v>
          </cell>
        </row>
        <row r="543">
          <cell r="B543">
            <v>538</v>
          </cell>
          <cell r="E543" t="str">
            <v>406-100-2</v>
          </cell>
          <cell r="H543">
            <v>0</v>
          </cell>
          <cell r="J543">
            <v>2</v>
          </cell>
          <cell r="N543">
            <v>0</v>
          </cell>
          <cell r="O543">
            <v>0</v>
          </cell>
        </row>
        <row r="544">
          <cell r="B544">
            <v>539</v>
          </cell>
          <cell r="E544" t="str">
            <v>406-100-2</v>
          </cell>
          <cell r="H544">
            <v>0</v>
          </cell>
          <cell r="J544">
            <v>1</v>
          </cell>
          <cell r="N544">
            <v>0</v>
          </cell>
          <cell r="O544">
            <v>0</v>
          </cell>
        </row>
        <row r="545">
          <cell r="B545">
            <v>540</v>
          </cell>
          <cell r="E545" t="str">
            <v>406-100-2</v>
          </cell>
          <cell r="H545">
            <v>0</v>
          </cell>
          <cell r="J545">
            <v>2</v>
          </cell>
          <cell r="N545">
            <v>0</v>
          </cell>
          <cell r="O545">
            <v>0</v>
          </cell>
        </row>
        <row r="546">
          <cell r="B546">
            <v>541</v>
          </cell>
          <cell r="E546" t="str">
            <v>406-100-2</v>
          </cell>
          <cell r="H546">
            <v>0</v>
          </cell>
          <cell r="J546">
            <v>4</v>
          </cell>
          <cell r="N546">
            <v>0</v>
          </cell>
          <cell r="O546">
            <v>0</v>
          </cell>
        </row>
        <row r="547">
          <cell r="B547">
            <v>542</v>
          </cell>
          <cell r="E547" t="str">
            <v>406-100-2</v>
          </cell>
          <cell r="H547">
            <v>8954.4336859747655</v>
          </cell>
          <cell r="J547">
            <v>0</v>
          </cell>
          <cell r="N547">
            <v>0</v>
          </cell>
          <cell r="O547">
            <v>0</v>
          </cell>
        </row>
        <row r="548">
          <cell r="B548">
            <v>543</v>
          </cell>
          <cell r="E548" t="str">
            <v>406-100-2</v>
          </cell>
          <cell r="H548">
            <v>0</v>
          </cell>
          <cell r="J548">
            <v>1</v>
          </cell>
          <cell r="N548">
            <v>0</v>
          </cell>
          <cell r="O548">
            <v>0</v>
          </cell>
        </row>
        <row r="549">
          <cell r="B549">
            <v>544</v>
          </cell>
          <cell r="E549" t="str">
            <v>406-100-2</v>
          </cell>
          <cell r="H549">
            <v>0</v>
          </cell>
          <cell r="J549">
            <v>1</v>
          </cell>
          <cell r="N549">
            <v>0</v>
          </cell>
          <cell r="O549">
            <v>0</v>
          </cell>
        </row>
        <row r="550">
          <cell r="B550">
            <v>545</v>
          </cell>
          <cell r="E550" t="str">
            <v>406-100-2</v>
          </cell>
          <cell r="H550">
            <v>0</v>
          </cell>
          <cell r="J550">
            <v>2</v>
          </cell>
          <cell r="N550">
            <v>0</v>
          </cell>
          <cell r="O550">
            <v>0</v>
          </cell>
        </row>
        <row r="551">
          <cell r="B551">
            <v>546</v>
          </cell>
          <cell r="E551" t="str">
            <v>406-100-2</v>
          </cell>
          <cell r="H551">
            <v>0</v>
          </cell>
          <cell r="J551">
            <v>2</v>
          </cell>
          <cell r="N551">
            <v>0</v>
          </cell>
          <cell r="O551">
            <v>0</v>
          </cell>
        </row>
        <row r="552">
          <cell r="B552">
            <v>547</v>
          </cell>
          <cell r="E552" t="str">
            <v>406-101</v>
          </cell>
          <cell r="H552">
            <v>7800.82</v>
          </cell>
          <cell r="J552">
            <v>0</v>
          </cell>
          <cell r="N552">
            <v>0</v>
          </cell>
          <cell r="O552">
            <v>0</v>
          </cell>
        </row>
        <row r="553">
          <cell r="B553">
            <v>548</v>
          </cell>
          <cell r="E553" t="str">
            <v>406-140</v>
          </cell>
          <cell r="H553">
            <v>9922.0520720048498</v>
          </cell>
          <cell r="J553">
            <v>0</v>
          </cell>
          <cell r="N553">
            <v>0</v>
          </cell>
          <cell r="O553">
            <v>0</v>
          </cell>
        </row>
        <row r="554">
          <cell r="B554">
            <v>549</v>
          </cell>
          <cell r="E554" t="str">
            <v>406-200</v>
          </cell>
          <cell r="H554">
            <v>14302.526113529853</v>
          </cell>
          <cell r="J554">
            <v>0</v>
          </cell>
          <cell r="N554">
            <v>0</v>
          </cell>
          <cell r="O554">
            <v>0</v>
          </cell>
        </row>
        <row r="555">
          <cell r="B555">
            <v>550</v>
          </cell>
          <cell r="E555" t="str">
            <v>BALL VALVE 1</v>
          </cell>
          <cell r="H555">
            <v>5859.3145133667622</v>
          </cell>
          <cell r="J555">
            <v>0</v>
          </cell>
          <cell r="N555">
            <v>0</v>
          </cell>
          <cell r="O555">
            <v>0</v>
          </cell>
        </row>
        <row r="556">
          <cell r="B556">
            <v>551</v>
          </cell>
          <cell r="E556" t="str">
            <v>BALL VALVE 1</v>
          </cell>
          <cell r="H556">
            <v>0</v>
          </cell>
          <cell r="J556">
            <v>32</v>
          </cell>
          <cell r="N556">
            <v>0</v>
          </cell>
          <cell r="O556">
            <v>0</v>
          </cell>
        </row>
        <row r="557">
          <cell r="B557">
            <v>552</v>
          </cell>
          <cell r="E557" t="str">
            <v>BALL VALVE 1</v>
          </cell>
          <cell r="H557">
            <v>5859.3145133667622</v>
          </cell>
          <cell r="J557">
            <v>0</v>
          </cell>
          <cell r="N557">
            <v>0</v>
          </cell>
          <cell r="O557">
            <v>0</v>
          </cell>
        </row>
        <row r="558">
          <cell r="B558">
            <v>553</v>
          </cell>
          <cell r="E558" t="str">
            <v>BALL VALVE 1</v>
          </cell>
          <cell r="H558">
            <v>0</v>
          </cell>
          <cell r="J558">
            <v>20</v>
          </cell>
          <cell r="N558">
            <v>0</v>
          </cell>
          <cell r="O558">
            <v>0</v>
          </cell>
        </row>
        <row r="559">
          <cell r="B559">
            <v>554</v>
          </cell>
          <cell r="E559" t="str">
            <v>BALL VALVE 1</v>
          </cell>
          <cell r="H559">
            <v>0</v>
          </cell>
          <cell r="J559">
            <v>60</v>
          </cell>
          <cell r="N559">
            <v>0</v>
          </cell>
          <cell r="O559">
            <v>0</v>
          </cell>
        </row>
        <row r="560">
          <cell r="B560">
            <v>555</v>
          </cell>
          <cell r="E560" t="str">
            <v>BALL VALVE 1</v>
          </cell>
          <cell r="H560">
            <v>5808.8031813549796</v>
          </cell>
          <cell r="J560">
            <v>0</v>
          </cell>
          <cell r="N560">
            <v>0</v>
          </cell>
          <cell r="O560">
            <v>0</v>
          </cell>
        </row>
        <row r="561">
          <cell r="B561">
            <v>556</v>
          </cell>
          <cell r="E561" t="str">
            <v>BALL VALVE 1</v>
          </cell>
          <cell r="H561">
            <v>0</v>
          </cell>
          <cell r="J561">
            <v>80</v>
          </cell>
          <cell r="N561">
            <v>0</v>
          </cell>
          <cell r="O561">
            <v>0</v>
          </cell>
        </row>
        <row r="562">
          <cell r="B562">
            <v>557</v>
          </cell>
          <cell r="E562" t="str">
            <v>BALL VALVE 1/2</v>
          </cell>
          <cell r="H562">
            <v>2525.5666005891217</v>
          </cell>
          <cell r="J562">
            <v>0</v>
          </cell>
          <cell r="N562">
            <v>0</v>
          </cell>
          <cell r="O562">
            <v>0</v>
          </cell>
        </row>
        <row r="563">
          <cell r="B563">
            <v>558</v>
          </cell>
          <cell r="E563" t="str">
            <v>BALL VALVE 1/2</v>
          </cell>
          <cell r="H563">
            <v>0</v>
          </cell>
          <cell r="J563">
            <v>80</v>
          </cell>
          <cell r="N563">
            <v>0</v>
          </cell>
          <cell r="O563">
            <v>0</v>
          </cell>
        </row>
        <row r="564">
          <cell r="B564">
            <v>559</v>
          </cell>
          <cell r="E564" t="str">
            <v>BALL VALVE 1/2</v>
          </cell>
          <cell r="H564">
            <v>2525.5666005891217</v>
          </cell>
          <cell r="J564">
            <v>0</v>
          </cell>
          <cell r="N564">
            <v>0</v>
          </cell>
          <cell r="O564">
            <v>0</v>
          </cell>
        </row>
        <row r="565">
          <cell r="B565">
            <v>560</v>
          </cell>
          <cell r="E565" t="str">
            <v>BALL VALVE 1/2</v>
          </cell>
          <cell r="H565">
            <v>0</v>
          </cell>
          <cell r="J565">
            <v>30</v>
          </cell>
          <cell r="N565">
            <v>0</v>
          </cell>
          <cell r="O565">
            <v>0</v>
          </cell>
        </row>
        <row r="566">
          <cell r="B566">
            <v>561</v>
          </cell>
          <cell r="E566" t="str">
            <v>BALL VALVE 1/2</v>
          </cell>
          <cell r="H566">
            <v>0</v>
          </cell>
          <cell r="J566">
            <v>170</v>
          </cell>
          <cell r="N566">
            <v>0</v>
          </cell>
          <cell r="O566">
            <v>0</v>
          </cell>
        </row>
        <row r="567">
          <cell r="B567">
            <v>562</v>
          </cell>
          <cell r="E567" t="str">
            <v>BALL VALVE 1/2</v>
          </cell>
          <cell r="H567">
            <v>2500.3109345832304</v>
          </cell>
          <cell r="J567">
            <v>0</v>
          </cell>
          <cell r="N567">
            <v>0</v>
          </cell>
          <cell r="O567">
            <v>0</v>
          </cell>
        </row>
        <row r="568">
          <cell r="B568">
            <v>563</v>
          </cell>
          <cell r="E568" t="str">
            <v>BALL VALVE 1/2</v>
          </cell>
          <cell r="H568">
            <v>0</v>
          </cell>
          <cell r="J568">
            <v>200</v>
          </cell>
          <cell r="N568">
            <v>0</v>
          </cell>
          <cell r="O568">
            <v>0</v>
          </cell>
        </row>
        <row r="569">
          <cell r="B569">
            <v>564</v>
          </cell>
          <cell r="E569" t="str">
            <v>CHECK VALVE</v>
          </cell>
          <cell r="H569">
            <v>5303.6898612371551</v>
          </cell>
          <cell r="J569">
            <v>0</v>
          </cell>
          <cell r="N569">
            <v>0</v>
          </cell>
          <cell r="O569">
            <v>0</v>
          </cell>
        </row>
        <row r="570">
          <cell r="B570">
            <v>565</v>
          </cell>
          <cell r="E570" t="str">
            <v>CHECK VALVE</v>
          </cell>
          <cell r="H570">
            <v>0</v>
          </cell>
          <cell r="J570">
            <v>8</v>
          </cell>
          <cell r="N570">
            <v>0</v>
          </cell>
          <cell r="O570">
            <v>0</v>
          </cell>
        </row>
        <row r="571">
          <cell r="B571">
            <v>566</v>
          </cell>
          <cell r="E571" t="str">
            <v>CHECK VALVE</v>
          </cell>
          <cell r="H571">
            <v>5303.6898612371551</v>
          </cell>
          <cell r="J571">
            <v>0</v>
          </cell>
          <cell r="N571">
            <v>0</v>
          </cell>
          <cell r="O571">
            <v>0</v>
          </cell>
        </row>
        <row r="572">
          <cell r="B572">
            <v>567</v>
          </cell>
          <cell r="E572" t="str">
            <v>CHECK VALVE</v>
          </cell>
          <cell r="H572">
            <v>0</v>
          </cell>
          <cell r="J572">
            <v>10</v>
          </cell>
          <cell r="N572">
            <v>0</v>
          </cell>
          <cell r="O572">
            <v>0</v>
          </cell>
        </row>
        <row r="573">
          <cell r="B573">
            <v>568</v>
          </cell>
          <cell r="E573" t="str">
            <v>CHECK VALVE</v>
          </cell>
          <cell r="H573">
            <v>0</v>
          </cell>
          <cell r="J573">
            <v>10</v>
          </cell>
          <cell r="N573">
            <v>0</v>
          </cell>
          <cell r="O573">
            <v>0</v>
          </cell>
        </row>
        <row r="574">
          <cell r="B574">
            <v>569</v>
          </cell>
          <cell r="E574" t="str">
            <v>CHECK VALVE</v>
          </cell>
          <cell r="H574">
            <v>5303.6898612371551</v>
          </cell>
          <cell r="J574">
            <v>0</v>
          </cell>
          <cell r="N574">
            <v>0</v>
          </cell>
          <cell r="O574">
            <v>0</v>
          </cell>
        </row>
        <row r="575">
          <cell r="B575">
            <v>570</v>
          </cell>
          <cell r="E575" t="str">
            <v>CHECK VALVE</v>
          </cell>
          <cell r="H575">
            <v>0</v>
          </cell>
          <cell r="J575">
            <v>20</v>
          </cell>
          <cell r="N575">
            <v>0</v>
          </cell>
          <cell r="O575">
            <v>0</v>
          </cell>
        </row>
        <row r="576">
          <cell r="B576">
            <v>571</v>
          </cell>
          <cell r="E576" t="str">
            <v>CNG Valve</v>
          </cell>
          <cell r="H576">
            <v>77.855999999999995</v>
          </cell>
          <cell r="J576">
            <v>0</v>
          </cell>
          <cell r="N576">
            <v>0</v>
          </cell>
          <cell r="O576">
            <v>0</v>
          </cell>
        </row>
        <row r="577">
          <cell r="B577">
            <v>572</v>
          </cell>
          <cell r="E577" t="str">
            <v>CNG Valve</v>
          </cell>
          <cell r="H577">
            <v>0</v>
          </cell>
          <cell r="J577">
            <v>1</v>
          </cell>
          <cell r="N577">
            <v>0</v>
          </cell>
          <cell r="O577">
            <v>0</v>
          </cell>
        </row>
        <row r="578">
          <cell r="B578">
            <v>573</v>
          </cell>
          <cell r="E578" t="str">
            <v>CNG Valve</v>
          </cell>
          <cell r="H578">
            <v>0</v>
          </cell>
          <cell r="J578">
            <v>10</v>
          </cell>
          <cell r="N578">
            <v>0</v>
          </cell>
          <cell r="O578">
            <v>0</v>
          </cell>
        </row>
        <row r="579">
          <cell r="B579">
            <v>574</v>
          </cell>
          <cell r="E579" t="str">
            <v>CNG Valve</v>
          </cell>
          <cell r="H579">
            <v>0</v>
          </cell>
          <cell r="J579">
            <v>1</v>
          </cell>
          <cell r="N579">
            <v>0</v>
          </cell>
          <cell r="O579">
            <v>0</v>
          </cell>
        </row>
        <row r="580">
          <cell r="B580">
            <v>575</v>
          </cell>
          <cell r="E580" t="str">
            <v>CNG Valve</v>
          </cell>
          <cell r="H580">
            <v>480.110210771992</v>
          </cell>
          <cell r="J580">
            <v>0</v>
          </cell>
          <cell r="N580">
            <v>0</v>
          </cell>
          <cell r="O580">
            <v>0</v>
          </cell>
        </row>
        <row r="581">
          <cell r="B581">
            <v>576</v>
          </cell>
          <cell r="E581" t="str">
            <v>CNG Valve</v>
          </cell>
          <cell r="H581">
            <v>0</v>
          </cell>
          <cell r="J581">
            <v>100</v>
          </cell>
          <cell r="N581">
            <v>0</v>
          </cell>
          <cell r="O581">
            <v>0</v>
          </cell>
        </row>
        <row r="582">
          <cell r="B582">
            <v>577</v>
          </cell>
          <cell r="E582" t="str">
            <v>CNG Valve</v>
          </cell>
          <cell r="H582">
            <v>0</v>
          </cell>
          <cell r="J582">
            <v>20</v>
          </cell>
          <cell r="N582">
            <v>0</v>
          </cell>
          <cell r="O582">
            <v>0</v>
          </cell>
        </row>
        <row r="583">
          <cell r="B583">
            <v>578</v>
          </cell>
          <cell r="E583" t="str">
            <v>CNG Valve</v>
          </cell>
          <cell r="H583">
            <v>0</v>
          </cell>
          <cell r="J583">
            <v>20</v>
          </cell>
          <cell r="N583">
            <v>0</v>
          </cell>
          <cell r="O583">
            <v>0</v>
          </cell>
        </row>
        <row r="584">
          <cell r="B584">
            <v>579</v>
          </cell>
          <cell r="E584" t="str">
            <v>CNG Valve</v>
          </cell>
          <cell r="H584">
            <v>0</v>
          </cell>
          <cell r="J584">
            <v>10</v>
          </cell>
          <cell r="N584">
            <v>0</v>
          </cell>
          <cell r="O584">
            <v>0</v>
          </cell>
        </row>
        <row r="585">
          <cell r="B585">
            <v>580</v>
          </cell>
          <cell r="E585" t="str">
            <v>CNG Valve</v>
          </cell>
          <cell r="H585">
            <v>0</v>
          </cell>
          <cell r="J585">
            <v>2</v>
          </cell>
          <cell r="N585">
            <v>0</v>
          </cell>
          <cell r="O585">
            <v>0</v>
          </cell>
        </row>
        <row r="586">
          <cell r="B586">
            <v>581</v>
          </cell>
          <cell r="E586" t="str">
            <v>CNG Valve</v>
          </cell>
          <cell r="H586">
            <v>0</v>
          </cell>
          <cell r="J586">
            <v>40</v>
          </cell>
          <cell r="N586">
            <v>0</v>
          </cell>
          <cell r="O586">
            <v>0</v>
          </cell>
        </row>
        <row r="587">
          <cell r="B587">
            <v>582</v>
          </cell>
          <cell r="E587" t="str">
            <v>CNG Valve</v>
          </cell>
          <cell r="H587">
            <v>0</v>
          </cell>
          <cell r="J587">
            <v>3</v>
          </cell>
          <cell r="N587">
            <v>0</v>
          </cell>
          <cell r="O587">
            <v>0</v>
          </cell>
        </row>
        <row r="588">
          <cell r="B588">
            <v>583</v>
          </cell>
          <cell r="E588" t="str">
            <v>CNG Valve</v>
          </cell>
          <cell r="H588">
            <v>0</v>
          </cell>
          <cell r="J588">
            <v>5</v>
          </cell>
          <cell r="N588">
            <v>0</v>
          </cell>
          <cell r="O588">
            <v>0</v>
          </cell>
        </row>
        <row r="589">
          <cell r="B589">
            <v>584</v>
          </cell>
          <cell r="E589" t="str">
            <v>CNG Valve</v>
          </cell>
          <cell r="H589">
            <v>0</v>
          </cell>
          <cell r="J589">
            <v>3</v>
          </cell>
          <cell r="N589">
            <v>0</v>
          </cell>
          <cell r="O589">
            <v>0</v>
          </cell>
        </row>
        <row r="590">
          <cell r="B590">
            <v>585</v>
          </cell>
          <cell r="E590" t="str">
            <v>CNG Valve</v>
          </cell>
          <cell r="H590">
            <v>0</v>
          </cell>
          <cell r="J590">
            <v>1</v>
          </cell>
          <cell r="N590">
            <v>0</v>
          </cell>
          <cell r="O590">
            <v>0</v>
          </cell>
        </row>
        <row r="591">
          <cell r="B591">
            <v>586</v>
          </cell>
          <cell r="E591" t="str">
            <v>CNG Valve</v>
          </cell>
          <cell r="H591">
            <v>437.23619216039111</v>
          </cell>
          <cell r="J591">
            <v>0</v>
          </cell>
          <cell r="N591">
            <v>0</v>
          </cell>
          <cell r="O591">
            <v>0</v>
          </cell>
        </row>
        <row r="592">
          <cell r="B592">
            <v>587</v>
          </cell>
          <cell r="E592" t="str">
            <v>CNG Valve</v>
          </cell>
          <cell r="H592">
            <v>0</v>
          </cell>
          <cell r="J592">
            <v>1</v>
          </cell>
          <cell r="N592">
            <v>0</v>
          </cell>
          <cell r="O592">
            <v>0</v>
          </cell>
        </row>
        <row r="593">
          <cell r="B593">
            <v>588</v>
          </cell>
          <cell r="E593" t="str">
            <v>CNG Valve</v>
          </cell>
          <cell r="H593">
            <v>0</v>
          </cell>
          <cell r="J593">
            <v>15</v>
          </cell>
          <cell r="N593">
            <v>0</v>
          </cell>
          <cell r="O593">
            <v>0</v>
          </cell>
        </row>
        <row r="594">
          <cell r="B594">
            <v>589</v>
          </cell>
          <cell r="E594" t="str">
            <v>CNG Valve</v>
          </cell>
          <cell r="H594">
            <v>0</v>
          </cell>
          <cell r="J594">
            <v>10</v>
          </cell>
          <cell r="N594">
            <v>0</v>
          </cell>
          <cell r="O594">
            <v>0</v>
          </cell>
        </row>
        <row r="595">
          <cell r="B595">
            <v>590</v>
          </cell>
          <cell r="E595" t="str">
            <v>CNG Valve</v>
          </cell>
          <cell r="H595">
            <v>0</v>
          </cell>
          <cell r="J595">
            <v>10</v>
          </cell>
          <cell r="N595">
            <v>0</v>
          </cell>
          <cell r="O595">
            <v>0</v>
          </cell>
        </row>
        <row r="596">
          <cell r="B596">
            <v>591</v>
          </cell>
          <cell r="E596" t="str">
            <v>CNG Valve</v>
          </cell>
          <cell r="H596">
            <v>0</v>
          </cell>
          <cell r="J596">
            <v>10</v>
          </cell>
          <cell r="N596">
            <v>0</v>
          </cell>
          <cell r="O596">
            <v>0</v>
          </cell>
        </row>
        <row r="597">
          <cell r="B597">
            <v>592</v>
          </cell>
          <cell r="E597" t="str">
            <v>CNG Valve</v>
          </cell>
          <cell r="H597">
            <v>0</v>
          </cell>
          <cell r="J597">
            <v>20</v>
          </cell>
          <cell r="N597">
            <v>0</v>
          </cell>
          <cell r="O597">
            <v>0</v>
          </cell>
        </row>
        <row r="598">
          <cell r="B598">
            <v>593</v>
          </cell>
          <cell r="E598" t="str">
            <v>CNG Valve</v>
          </cell>
          <cell r="H598">
            <v>0</v>
          </cell>
          <cell r="J598">
            <v>20</v>
          </cell>
          <cell r="N598">
            <v>0</v>
          </cell>
          <cell r="O598">
            <v>0</v>
          </cell>
        </row>
        <row r="599">
          <cell r="B599">
            <v>594</v>
          </cell>
          <cell r="E599" t="str">
            <v>CNG Valve</v>
          </cell>
          <cell r="H599">
            <v>0</v>
          </cell>
          <cell r="J599">
            <v>10</v>
          </cell>
          <cell r="N599">
            <v>0</v>
          </cell>
          <cell r="O599">
            <v>0</v>
          </cell>
        </row>
        <row r="600">
          <cell r="B600">
            <v>595</v>
          </cell>
          <cell r="E600" t="str">
            <v>CNG Valve</v>
          </cell>
          <cell r="H600">
            <v>0</v>
          </cell>
          <cell r="J600">
            <v>5</v>
          </cell>
          <cell r="N600">
            <v>0</v>
          </cell>
          <cell r="O600">
            <v>0</v>
          </cell>
        </row>
        <row r="601">
          <cell r="B601">
            <v>596</v>
          </cell>
          <cell r="E601" t="str">
            <v>CNG Valve</v>
          </cell>
          <cell r="H601">
            <v>0</v>
          </cell>
          <cell r="J601">
            <v>10</v>
          </cell>
          <cell r="N601">
            <v>0</v>
          </cell>
          <cell r="O601">
            <v>0</v>
          </cell>
        </row>
        <row r="602">
          <cell r="B602">
            <v>597</v>
          </cell>
          <cell r="E602" t="str">
            <v>FEMALE COUPLING</v>
          </cell>
          <cell r="H602">
            <v>5051.1332011782433</v>
          </cell>
          <cell r="J602">
            <v>0</v>
          </cell>
          <cell r="N602">
            <v>0</v>
          </cell>
          <cell r="O602">
            <v>0</v>
          </cell>
        </row>
        <row r="603">
          <cell r="B603">
            <v>598</v>
          </cell>
          <cell r="E603" t="str">
            <v>FEMALE COUPLING</v>
          </cell>
          <cell r="H603">
            <v>0</v>
          </cell>
          <cell r="J603">
            <v>7</v>
          </cell>
          <cell r="N603">
            <v>0</v>
          </cell>
          <cell r="O603">
            <v>0</v>
          </cell>
        </row>
        <row r="604">
          <cell r="B604">
            <v>599</v>
          </cell>
          <cell r="E604" t="str">
            <v>FEMALE COUPLING</v>
          </cell>
          <cell r="H604">
            <v>5051.1332011782433</v>
          </cell>
          <cell r="J604">
            <v>0</v>
          </cell>
          <cell r="N604">
            <v>0</v>
          </cell>
          <cell r="O604">
            <v>0</v>
          </cell>
        </row>
        <row r="605">
          <cell r="B605">
            <v>600</v>
          </cell>
          <cell r="E605" t="str">
            <v>FEMALE COUPLING</v>
          </cell>
          <cell r="H605">
            <v>0</v>
          </cell>
          <cell r="J605">
            <v>20</v>
          </cell>
          <cell r="N605">
            <v>0</v>
          </cell>
          <cell r="O605">
            <v>0</v>
          </cell>
        </row>
        <row r="606">
          <cell r="B606">
            <v>601</v>
          </cell>
          <cell r="E606" t="str">
            <v>FEMALE COUPLING</v>
          </cell>
          <cell r="H606">
            <v>5051.1332011782433</v>
          </cell>
          <cell r="J606">
            <v>0</v>
          </cell>
          <cell r="N606">
            <v>0</v>
          </cell>
          <cell r="O606">
            <v>0</v>
          </cell>
        </row>
        <row r="607">
          <cell r="B607">
            <v>602</v>
          </cell>
          <cell r="E607" t="str">
            <v>FEMALE COUPLING</v>
          </cell>
          <cell r="H607">
            <v>0</v>
          </cell>
          <cell r="J607">
            <v>20</v>
          </cell>
          <cell r="N607">
            <v>0</v>
          </cell>
          <cell r="O607">
            <v>0</v>
          </cell>
        </row>
        <row r="608">
          <cell r="B608">
            <v>603</v>
          </cell>
          <cell r="E608" t="str">
            <v>FEMALE COUPLING</v>
          </cell>
          <cell r="H608">
            <v>0</v>
          </cell>
          <cell r="J608">
            <v>1</v>
          </cell>
          <cell r="N608">
            <v>0</v>
          </cell>
          <cell r="O608">
            <v>0</v>
          </cell>
        </row>
        <row r="609">
          <cell r="B609">
            <v>604</v>
          </cell>
          <cell r="E609" t="str">
            <v>FILTER</v>
          </cell>
          <cell r="H609">
            <v>10907.07</v>
          </cell>
          <cell r="J609">
            <v>0</v>
          </cell>
          <cell r="N609">
            <v>0</v>
          </cell>
          <cell r="O609">
            <v>0</v>
          </cell>
        </row>
        <row r="610">
          <cell r="B610">
            <v>605</v>
          </cell>
          <cell r="E610" t="str">
            <v>HPX-25</v>
          </cell>
          <cell r="H610">
            <v>63000</v>
          </cell>
          <cell r="J610">
            <v>0</v>
          </cell>
          <cell r="N610">
            <v>0</v>
          </cell>
          <cell r="O610">
            <v>0</v>
          </cell>
        </row>
        <row r="611">
          <cell r="B611">
            <v>606</v>
          </cell>
          <cell r="E611" t="str">
            <v>HPX-PLUG</v>
          </cell>
          <cell r="H611">
            <v>58000</v>
          </cell>
          <cell r="J611">
            <v>0</v>
          </cell>
          <cell r="N611">
            <v>0</v>
          </cell>
          <cell r="O611">
            <v>0</v>
          </cell>
        </row>
        <row r="612">
          <cell r="B612">
            <v>607</v>
          </cell>
          <cell r="E612" t="str">
            <v>LX-356-100</v>
          </cell>
          <cell r="H612">
            <v>6158.7759963318158</v>
          </cell>
          <cell r="J612">
            <v>0</v>
          </cell>
          <cell r="N612">
            <v>0</v>
          </cell>
          <cell r="O612">
            <v>0</v>
          </cell>
        </row>
        <row r="613">
          <cell r="B613">
            <v>608</v>
          </cell>
          <cell r="E613" t="str">
            <v>LX-356-100</v>
          </cell>
          <cell r="H613">
            <v>0</v>
          </cell>
          <cell r="J613">
            <v>1</v>
          </cell>
          <cell r="N613">
            <v>0</v>
          </cell>
          <cell r="O613">
            <v>0</v>
          </cell>
        </row>
        <row r="614">
          <cell r="B614">
            <v>609</v>
          </cell>
          <cell r="E614" t="str">
            <v>LX-356-100</v>
          </cell>
          <cell r="H614">
            <v>0</v>
          </cell>
          <cell r="J614">
            <v>2</v>
          </cell>
          <cell r="N614">
            <v>0</v>
          </cell>
          <cell r="O614">
            <v>0</v>
          </cell>
        </row>
        <row r="615">
          <cell r="B615">
            <v>610</v>
          </cell>
          <cell r="E615" t="str">
            <v>LX-356-100</v>
          </cell>
          <cell r="H615">
            <v>0</v>
          </cell>
          <cell r="J615">
            <v>4</v>
          </cell>
          <cell r="N615">
            <v>0</v>
          </cell>
          <cell r="O615">
            <v>0</v>
          </cell>
        </row>
        <row r="616">
          <cell r="B616">
            <v>611</v>
          </cell>
          <cell r="E616" t="str">
            <v>LX-356-100</v>
          </cell>
          <cell r="H616">
            <v>0</v>
          </cell>
          <cell r="J616">
            <v>1</v>
          </cell>
          <cell r="N616">
            <v>0</v>
          </cell>
          <cell r="O616">
            <v>0</v>
          </cell>
        </row>
        <row r="617">
          <cell r="B617">
            <v>612</v>
          </cell>
          <cell r="E617" t="str">
            <v>LX-356-100</v>
          </cell>
          <cell r="H617">
            <v>0</v>
          </cell>
          <cell r="J617">
            <v>2</v>
          </cell>
          <cell r="N617">
            <v>0</v>
          </cell>
          <cell r="O617">
            <v>0</v>
          </cell>
        </row>
        <row r="618">
          <cell r="B618">
            <v>613</v>
          </cell>
          <cell r="E618" t="str">
            <v>LX-356-100</v>
          </cell>
          <cell r="H618">
            <v>0</v>
          </cell>
          <cell r="J618">
            <v>2</v>
          </cell>
          <cell r="N618">
            <v>0</v>
          </cell>
          <cell r="O618">
            <v>0</v>
          </cell>
        </row>
        <row r="619">
          <cell r="B619">
            <v>614</v>
          </cell>
          <cell r="E619" t="str">
            <v>LX-356-100</v>
          </cell>
          <cell r="H619">
            <v>0</v>
          </cell>
          <cell r="J619">
            <v>3</v>
          </cell>
          <cell r="N619">
            <v>0</v>
          </cell>
          <cell r="O619">
            <v>0</v>
          </cell>
        </row>
        <row r="620">
          <cell r="B620">
            <v>615</v>
          </cell>
          <cell r="E620" t="str">
            <v>LX-356-100</v>
          </cell>
          <cell r="H620">
            <v>0</v>
          </cell>
          <cell r="J620">
            <v>4</v>
          </cell>
          <cell r="N620">
            <v>0</v>
          </cell>
          <cell r="O620">
            <v>0</v>
          </cell>
        </row>
        <row r="621">
          <cell r="B621">
            <v>616</v>
          </cell>
          <cell r="E621" t="str">
            <v>LX-356-145</v>
          </cell>
          <cell r="H621">
            <v>8004.33</v>
          </cell>
          <cell r="J621">
            <v>0</v>
          </cell>
          <cell r="N621">
            <v>0</v>
          </cell>
          <cell r="O621">
            <v>0</v>
          </cell>
        </row>
        <row r="622">
          <cell r="B622">
            <v>617</v>
          </cell>
          <cell r="E622" t="str">
            <v>LX-356-145</v>
          </cell>
          <cell r="H622">
            <v>6948.3691383399982</v>
          </cell>
          <cell r="J622">
            <v>0</v>
          </cell>
          <cell r="N622">
            <v>0</v>
          </cell>
          <cell r="O622">
            <v>0</v>
          </cell>
        </row>
        <row r="623">
          <cell r="B623">
            <v>618</v>
          </cell>
          <cell r="E623" t="str">
            <v>LX-356-145</v>
          </cell>
          <cell r="H623">
            <v>0</v>
          </cell>
          <cell r="J623">
            <v>12</v>
          </cell>
          <cell r="N623">
            <v>0</v>
          </cell>
          <cell r="O623">
            <v>0</v>
          </cell>
        </row>
        <row r="624">
          <cell r="B624">
            <v>619</v>
          </cell>
          <cell r="E624" t="str">
            <v>LX-356-145</v>
          </cell>
          <cell r="H624">
            <v>0</v>
          </cell>
          <cell r="J624">
            <v>6</v>
          </cell>
          <cell r="N624">
            <v>0</v>
          </cell>
          <cell r="O624">
            <v>0</v>
          </cell>
        </row>
        <row r="625">
          <cell r="B625">
            <v>620</v>
          </cell>
          <cell r="E625" t="str">
            <v>LX-356-145</v>
          </cell>
          <cell r="H625">
            <v>0</v>
          </cell>
          <cell r="J625">
            <v>7</v>
          </cell>
          <cell r="N625">
            <v>0</v>
          </cell>
          <cell r="O625">
            <v>0</v>
          </cell>
        </row>
        <row r="626">
          <cell r="B626">
            <v>621</v>
          </cell>
          <cell r="E626" t="str">
            <v>LX-356-145</v>
          </cell>
          <cell r="H626">
            <v>0</v>
          </cell>
          <cell r="J626">
            <v>2</v>
          </cell>
          <cell r="N626">
            <v>0</v>
          </cell>
          <cell r="O626">
            <v>0</v>
          </cell>
        </row>
        <row r="627">
          <cell r="B627">
            <v>622</v>
          </cell>
          <cell r="E627" t="str">
            <v>LX-356-145</v>
          </cell>
          <cell r="H627">
            <v>0</v>
          </cell>
          <cell r="J627">
            <v>6</v>
          </cell>
          <cell r="N627">
            <v>0</v>
          </cell>
          <cell r="O627">
            <v>0</v>
          </cell>
        </row>
        <row r="628">
          <cell r="B628">
            <v>623</v>
          </cell>
          <cell r="E628" t="str">
            <v>LX-356-145</v>
          </cell>
          <cell r="H628">
            <v>0</v>
          </cell>
          <cell r="J628">
            <v>2</v>
          </cell>
          <cell r="N628">
            <v>0</v>
          </cell>
          <cell r="O628">
            <v>0</v>
          </cell>
        </row>
        <row r="629">
          <cell r="B629">
            <v>624</v>
          </cell>
          <cell r="E629" t="str">
            <v>LX-356-145</v>
          </cell>
          <cell r="H629">
            <v>0</v>
          </cell>
          <cell r="J629">
            <v>2</v>
          </cell>
          <cell r="N629">
            <v>0</v>
          </cell>
          <cell r="O629">
            <v>0</v>
          </cell>
        </row>
        <row r="630">
          <cell r="B630">
            <v>625</v>
          </cell>
          <cell r="E630" t="str">
            <v>LX-356-145</v>
          </cell>
          <cell r="H630">
            <v>0</v>
          </cell>
          <cell r="J630">
            <v>8</v>
          </cell>
          <cell r="N630">
            <v>0</v>
          </cell>
          <cell r="O630">
            <v>0</v>
          </cell>
        </row>
        <row r="631">
          <cell r="B631">
            <v>626</v>
          </cell>
          <cell r="E631" t="str">
            <v>LX-356-145</v>
          </cell>
          <cell r="H631">
            <v>0</v>
          </cell>
          <cell r="J631">
            <v>4</v>
          </cell>
          <cell r="N631">
            <v>0</v>
          </cell>
          <cell r="O631">
            <v>0</v>
          </cell>
        </row>
        <row r="632">
          <cell r="B632">
            <v>627</v>
          </cell>
          <cell r="E632" t="str">
            <v>LX-356-145</v>
          </cell>
          <cell r="H632">
            <v>0</v>
          </cell>
          <cell r="J632">
            <v>22</v>
          </cell>
          <cell r="N632">
            <v>0</v>
          </cell>
          <cell r="O632">
            <v>0</v>
          </cell>
        </row>
        <row r="633">
          <cell r="B633">
            <v>628</v>
          </cell>
          <cell r="E633" t="str">
            <v>LX-356-145</v>
          </cell>
          <cell r="H633">
            <v>0</v>
          </cell>
          <cell r="J633">
            <v>7</v>
          </cell>
          <cell r="N633">
            <v>0</v>
          </cell>
          <cell r="O633">
            <v>0</v>
          </cell>
        </row>
        <row r="634">
          <cell r="B634">
            <v>629</v>
          </cell>
          <cell r="E634" t="str">
            <v>LX-356-145</v>
          </cell>
          <cell r="H634">
            <v>0</v>
          </cell>
          <cell r="J634">
            <v>1</v>
          </cell>
          <cell r="N634">
            <v>0</v>
          </cell>
          <cell r="O634">
            <v>0</v>
          </cell>
        </row>
        <row r="635">
          <cell r="B635">
            <v>630</v>
          </cell>
          <cell r="E635" t="str">
            <v>LX-356-145</v>
          </cell>
          <cell r="H635">
            <v>0</v>
          </cell>
          <cell r="J635">
            <v>2</v>
          </cell>
          <cell r="N635">
            <v>0</v>
          </cell>
          <cell r="O635">
            <v>0</v>
          </cell>
        </row>
        <row r="636">
          <cell r="B636">
            <v>631</v>
          </cell>
          <cell r="E636" t="str">
            <v>MALE COUPLING</v>
          </cell>
          <cell r="H636">
            <v>2576.0779326009042</v>
          </cell>
          <cell r="J636">
            <v>0</v>
          </cell>
          <cell r="N636">
            <v>0</v>
          </cell>
          <cell r="O636">
            <v>0</v>
          </cell>
        </row>
        <row r="637">
          <cell r="B637">
            <v>632</v>
          </cell>
          <cell r="E637" t="str">
            <v>MALE COUPLING</v>
          </cell>
          <cell r="H637">
            <v>0</v>
          </cell>
          <cell r="J637">
            <v>16</v>
          </cell>
          <cell r="N637">
            <v>0</v>
          </cell>
          <cell r="O637">
            <v>0</v>
          </cell>
        </row>
        <row r="638">
          <cell r="B638">
            <v>633</v>
          </cell>
          <cell r="E638" t="str">
            <v>MALE COUPLING</v>
          </cell>
          <cell r="H638">
            <v>2576.0779326009042</v>
          </cell>
          <cell r="J638">
            <v>0</v>
          </cell>
          <cell r="N638">
            <v>0</v>
          </cell>
          <cell r="O638">
            <v>0</v>
          </cell>
        </row>
        <row r="639">
          <cell r="B639">
            <v>634</v>
          </cell>
          <cell r="E639" t="str">
            <v>MALE COUPLING</v>
          </cell>
          <cell r="H639">
            <v>0</v>
          </cell>
          <cell r="J639">
            <v>40</v>
          </cell>
          <cell r="N639">
            <v>0</v>
          </cell>
          <cell r="O639">
            <v>0</v>
          </cell>
        </row>
        <row r="640">
          <cell r="B640">
            <v>635</v>
          </cell>
          <cell r="E640" t="str">
            <v>MALE COUPLING</v>
          </cell>
          <cell r="H640">
            <v>2576.0779326009042</v>
          </cell>
          <cell r="J640">
            <v>0</v>
          </cell>
          <cell r="N640">
            <v>0</v>
          </cell>
          <cell r="O640">
            <v>0</v>
          </cell>
        </row>
        <row r="641">
          <cell r="B641">
            <v>636</v>
          </cell>
          <cell r="E641" t="str">
            <v>MALE COUPLING</v>
          </cell>
          <cell r="H641">
            <v>0</v>
          </cell>
          <cell r="J641">
            <v>40</v>
          </cell>
          <cell r="N641">
            <v>0</v>
          </cell>
          <cell r="O641">
            <v>0</v>
          </cell>
        </row>
        <row r="642">
          <cell r="B642">
            <v>637</v>
          </cell>
          <cell r="E642" t="str">
            <v>PRESSURE GAUG</v>
          </cell>
          <cell r="H642">
            <v>1260</v>
          </cell>
          <cell r="J642">
            <v>0</v>
          </cell>
          <cell r="N642">
            <v>0</v>
          </cell>
          <cell r="O642">
            <v>0</v>
          </cell>
        </row>
        <row r="643">
          <cell r="B643">
            <v>638</v>
          </cell>
          <cell r="E643" t="str">
            <v>PRESSURE GAUG</v>
          </cell>
          <cell r="H643">
            <v>4000</v>
          </cell>
          <cell r="J643">
            <v>0</v>
          </cell>
          <cell r="N643">
            <v>0</v>
          </cell>
          <cell r="O643">
            <v>0</v>
          </cell>
        </row>
        <row r="644">
          <cell r="B644">
            <v>639</v>
          </cell>
          <cell r="E644" t="str">
            <v>PRESSURE GAUG</v>
          </cell>
          <cell r="H644">
            <v>0</v>
          </cell>
          <cell r="J644">
            <v>35</v>
          </cell>
          <cell r="N644">
            <v>0</v>
          </cell>
          <cell r="O644">
            <v>0</v>
          </cell>
        </row>
        <row r="645">
          <cell r="B645">
            <v>640</v>
          </cell>
          <cell r="E645" t="str">
            <v>PRESSURE GAUG</v>
          </cell>
          <cell r="H645">
            <v>1161.760636270996</v>
          </cell>
          <cell r="J645">
            <v>0</v>
          </cell>
          <cell r="N645">
            <v>0</v>
          </cell>
          <cell r="O645">
            <v>0</v>
          </cell>
        </row>
        <row r="646">
          <cell r="B646">
            <v>641</v>
          </cell>
          <cell r="E646" t="str">
            <v>PRESSURE GAUG</v>
          </cell>
          <cell r="H646">
            <v>0</v>
          </cell>
          <cell r="J646">
            <v>32</v>
          </cell>
          <cell r="N646">
            <v>0</v>
          </cell>
          <cell r="O646">
            <v>0</v>
          </cell>
        </row>
        <row r="647">
          <cell r="B647">
            <v>642</v>
          </cell>
          <cell r="E647" t="str">
            <v>PRESSURE GAUG</v>
          </cell>
          <cell r="H647">
            <v>1161.760636270996</v>
          </cell>
          <cell r="J647">
            <v>0</v>
          </cell>
          <cell r="N647">
            <v>0</v>
          </cell>
          <cell r="O647">
            <v>0</v>
          </cell>
        </row>
        <row r="648">
          <cell r="B648">
            <v>643</v>
          </cell>
          <cell r="E648" t="str">
            <v>PRESSURE GAUG</v>
          </cell>
          <cell r="H648">
            <v>0</v>
          </cell>
          <cell r="J648">
            <v>80</v>
          </cell>
          <cell r="N648">
            <v>0</v>
          </cell>
          <cell r="O648">
            <v>0</v>
          </cell>
        </row>
        <row r="649">
          <cell r="B649">
            <v>644</v>
          </cell>
          <cell r="E649" t="str">
            <v>PRESSURE GAUG</v>
          </cell>
          <cell r="H649">
            <v>1136.5049702651047</v>
          </cell>
          <cell r="J649">
            <v>0</v>
          </cell>
          <cell r="N649">
            <v>0</v>
          </cell>
          <cell r="O649">
            <v>0</v>
          </cell>
        </row>
        <row r="650">
          <cell r="B650">
            <v>645</v>
          </cell>
          <cell r="E650" t="str">
            <v>PRESSURE GAUG</v>
          </cell>
          <cell r="H650">
            <v>0</v>
          </cell>
          <cell r="J650">
            <v>80</v>
          </cell>
          <cell r="N650">
            <v>0</v>
          </cell>
          <cell r="O650">
            <v>0</v>
          </cell>
        </row>
        <row r="651">
          <cell r="B651">
            <v>646</v>
          </cell>
          <cell r="E651" t="str">
            <v>SAFETY VALVE</v>
          </cell>
          <cell r="H651">
            <v>11800</v>
          </cell>
          <cell r="J651">
            <v>0</v>
          </cell>
          <cell r="N651">
            <v>0</v>
          </cell>
          <cell r="O651">
            <v>0</v>
          </cell>
        </row>
        <row r="652">
          <cell r="B652">
            <v>647</v>
          </cell>
          <cell r="E652" t="str">
            <v>SAFETY VALVE</v>
          </cell>
          <cell r="H652">
            <v>0</v>
          </cell>
          <cell r="J652">
            <v>4</v>
          </cell>
          <cell r="N652">
            <v>0</v>
          </cell>
          <cell r="O652">
            <v>0</v>
          </cell>
        </row>
        <row r="653">
          <cell r="B653">
            <v>648</v>
          </cell>
          <cell r="E653" t="str">
            <v>SAFETY VALVE</v>
          </cell>
          <cell r="H653">
            <v>0</v>
          </cell>
          <cell r="J653">
            <v>1</v>
          </cell>
          <cell r="N653">
            <v>0</v>
          </cell>
          <cell r="O653">
            <v>0</v>
          </cell>
        </row>
        <row r="654">
          <cell r="B654">
            <v>649</v>
          </cell>
          <cell r="E654" t="str">
            <v>SAFETY VALVE</v>
          </cell>
          <cell r="H654">
            <v>10102.266402356487</v>
          </cell>
          <cell r="J654">
            <v>0</v>
          </cell>
          <cell r="N654">
            <v>0</v>
          </cell>
          <cell r="O654">
            <v>0</v>
          </cell>
        </row>
        <row r="655">
          <cell r="B655">
            <v>650</v>
          </cell>
          <cell r="E655" t="str">
            <v>SAFETY VALVE</v>
          </cell>
          <cell r="H655">
            <v>0</v>
          </cell>
          <cell r="J655">
            <v>10</v>
          </cell>
          <cell r="N655">
            <v>0</v>
          </cell>
          <cell r="O655">
            <v>0</v>
          </cell>
        </row>
        <row r="656">
          <cell r="B656">
            <v>651</v>
          </cell>
          <cell r="E656" t="str">
            <v>SAFETY VALVE</v>
          </cell>
          <cell r="H656">
            <v>10102.266402356485</v>
          </cell>
          <cell r="J656">
            <v>0</v>
          </cell>
          <cell r="N656">
            <v>0</v>
          </cell>
          <cell r="O656">
            <v>0</v>
          </cell>
        </row>
        <row r="657">
          <cell r="B657">
            <v>652</v>
          </cell>
          <cell r="E657" t="str">
            <v>SAFETY VALVE</v>
          </cell>
          <cell r="H657">
            <v>7576.699801767365</v>
          </cell>
          <cell r="J657">
            <v>0</v>
          </cell>
          <cell r="N657">
            <v>0</v>
          </cell>
          <cell r="O657">
            <v>0</v>
          </cell>
        </row>
        <row r="658">
          <cell r="B658">
            <v>653</v>
          </cell>
          <cell r="E658" t="str">
            <v>SAFETY VALVE</v>
          </cell>
          <cell r="H658">
            <v>0</v>
          </cell>
          <cell r="J658">
            <v>2</v>
          </cell>
          <cell r="N658">
            <v>0</v>
          </cell>
          <cell r="O658">
            <v>0</v>
          </cell>
        </row>
        <row r="659">
          <cell r="B659">
            <v>654</v>
          </cell>
          <cell r="E659" t="str">
            <v>SAFETY VALVE</v>
          </cell>
          <cell r="H659">
            <v>7475.6771377438008</v>
          </cell>
          <cell r="J659">
            <v>0</v>
          </cell>
          <cell r="N659">
            <v>0</v>
          </cell>
          <cell r="O659">
            <v>0</v>
          </cell>
        </row>
        <row r="660">
          <cell r="B660">
            <v>655</v>
          </cell>
          <cell r="E660" t="str">
            <v>SAFETY VALVE</v>
          </cell>
          <cell r="H660">
            <v>0</v>
          </cell>
          <cell r="J660">
            <v>198</v>
          </cell>
          <cell r="N660">
            <v>0</v>
          </cell>
          <cell r="O660">
            <v>0</v>
          </cell>
        </row>
        <row r="661">
          <cell r="B661">
            <v>656</v>
          </cell>
          <cell r="E661" t="str">
            <v>SAFETY VALVE</v>
          </cell>
          <cell r="H661">
            <v>0</v>
          </cell>
          <cell r="J661">
            <v>30</v>
          </cell>
          <cell r="N661">
            <v>0</v>
          </cell>
          <cell r="O661">
            <v>0</v>
          </cell>
        </row>
        <row r="662">
          <cell r="B662">
            <v>657</v>
          </cell>
          <cell r="E662" t="str">
            <v>YF-232-28</v>
          </cell>
          <cell r="H662">
            <v>2067.7823985663372</v>
          </cell>
          <cell r="J662">
            <v>0</v>
          </cell>
          <cell r="N662">
            <v>0</v>
          </cell>
          <cell r="O662">
            <v>0</v>
          </cell>
        </row>
        <row r="663">
          <cell r="B663">
            <v>658</v>
          </cell>
          <cell r="E663" t="str">
            <v>YF-232-28</v>
          </cell>
          <cell r="H663">
            <v>0</v>
          </cell>
          <cell r="J663">
            <v>50</v>
          </cell>
          <cell r="N663">
            <v>0</v>
          </cell>
          <cell r="O663">
            <v>0</v>
          </cell>
        </row>
        <row r="664">
          <cell r="B664">
            <v>659</v>
          </cell>
          <cell r="E664" t="str">
            <v>YF-232-28</v>
          </cell>
          <cell r="H664">
            <v>0</v>
          </cell>
          <cell r="J664">
            <v>20</v>
          </cell>
          <cell r="N664">
            <v>0</v>
          </cell>
          <cell r="O664">
            <v>0</v>
          </cell>
        </row>
        <row r="665">
          <cell r="B665">
            <v>660</v>
          </cell>
          <cell r="E665" t="str">
            <v>YF-232-28</v>
          </cell>
          <cell r="H665">
            <v>0</v>
          </cell>
          <cell r="J665">
            <v>2</v>
          </cell>
          <cell r="N665">
            <v>0</v>
          </cell>
          <cell r="O665">
            <v>0</v>
          </cell>
        </row>
        <row r="666">
          <cell r="B666">
            <v>661</v>
          </cell>
          <cell r="E666" t="str">
            <v>YF-356-145</v>
          </cell>
          <cell r="H666">
            <v>7664.3</v>
          </cell>
          <cell r="J666">
            <v>0</v>
          </cell>
          <cell r="N666">
            <v>0</v>
          </cell>
          <cell r="O666">
            <v>0</v>
          </cell>
        </row>
        <row r="667">
          <cell r="B667">
            <v>662</v>
          </cell>
          <cell r="E667" t="str">
            <v>YF-356-145</v>
          </cell>
          <cell r="H667">
            <v>0</v>
          </cell>
          <cell r="J667">
            <v>6</v>
          </cell>
          <cell r="N667">
            <v>0</v>
          </cell>
          <cell r="O667">
            <v>0</v>
          </cell>
        </row>
        <row r="668">
          <cell r="B668">
            <v>663</v>
          </cell>
          <cell r="E668" t="str">
            <v>YF-356-145</v>
          </cell>
          <cell r="H668">
            <v>0</v>
          </cell>
          <cell r="J668">
            <v>16</v>
          </cell>
          <cell r="N668">
            <v>0</v>
          </cell>
          <cell r="O668">
            <v>0</v>
          </cell>
        </row>
        <row r="669">
          <cell r="B669">
            <v>664</v>
          </cell>
          <cell r="E669" t="str">
            <v>YF-356-145</v>
          </cell>
          <cell r="H669">
            <v>0</v>
          </cell>
          <cell r="J669">
            <v>30</v>
          </cell>
          <cell r="N669">
            <v>0</v>
          </cell>
          <cell r="O669">
            <v>0</v>
          </cell>
        </row>
        <row r="670">
          <cell r="B670">
            <v>665</v>
          </cell>
          <cell r="E670" t="str">
            <v>YF-356-145</v>
          </cell>
          <cell r="H670">
            <v>7968.4050792523349</v>
          </cell>
          <cell r="J670">
            <v>0</v>
          </cell>
          <cell r="N670">
            <v>0</v>
          </cell>
          <cell r="O670">
            <v>0</v>
          </cell>
        </row>
        <row r="671">
          <cell r="B671">
            <v>666</v>
          </cell>
          <cell r="E671" t="str">
            <v>YF-356-145</v>
          </cell>
          <cell r="H671">
            <v>0</v>
          </cell>
          <cell r="J671">
            <v>2</v>
          </cell>
          <cell r="N671">
            <v>0</v>
          </cell>
          <cell r="O671">
            <v>0</v>
          </cell>
        </row>
        <row r="672">
          <cell r="B672">
            <v>667</v>
          </cell>
          <cell r="E672" t="str">
            <v>YF-356-145</v>
          </cell>
          <cell r="H672">
            <v>0</v>
          </cell>
          <cell r="J672">
            <v>10</v>
          </cell>
          <cell r="N672">
            <v>0</v>
          </cell>
          <cell r="O672">
            <v>0</v>
          </cell>
        </row>
        <row r="673">
          <cell r="B673">
            <v>668</v>
          </cell>
          <cell r="E673" t="str">
            <v>YF-356-145</v>
          </cell>
          <cell r="H673">
            <v>0</v>
          </cell>
          <cell r="J673">
            <v>8</v>
          </cell>
          <cell r="N673">
            <v>0</v>
          </cell>
          <cell r="O673">
            <v>0</v>
          </cell>
        </row>
        <row r="674">
          <cell r="B674">
            <v>669</v>
          </cell>
          <cell r="E674" t="str">
            <v>YF-356-145</v>
          </cell>
          <cell r="H674">
            <v>0</v>
          </cell>
          <cell r="J674">
            <v>6</v>
          </cell>
          <cell r="N674">
            <v>0</v>
          </cell>
          <cell r="O674">
            <v>0</v>
          </cell>
        </row>
        <row r="675">
          <cell r="B675">
            <v>670</v>
          </cell>
          <cell r="E675" t="str">
            <v>YF-356-145</v>
          </cell>
          <cell r="H675">
            <v>0</v>
          </cell>
          <cell r="J675">
            <v>60</v>
          </cell>
          <cell r="N675">
            <v>0</v>
          </cell>
          <cell r="O675">
            <v>0</v>
          </cell>
        </row>
        <row r="676">
          <cell r="B676">
            <v>671</v>
          </cell>
          <cell r="E676" t="str">
            <v>YF-356-145</v>
          </cell>
          <cell r="H676">
            <v>0</v>
          </cell>
          <cell r="J676">
            <v>4</v>
          </cell>
          <cell r="N676">
            <v>0</v>
          </cell>
          <cell r="O676">
            <v>0</v>
          </cell>
        </row>
        <row r="677">
          <cell r="B677">
            <v>672</v>
          </cell>
          <cell r="E677" t="str">
            <v>YF-356-145</v>
          </cell>
          <cell r="H677">
            <v>0</v>
          </cell>
          <cell r="J677">
            <v>9</v>
          </cell>
          <cell r="N677">
            <v>0</v>
          </cell>
          <cell r="O677">
            <v>0</v>
          </cell>
        </row>
        <row r="678">
          <cell r="B678">
            <v>673</v>
          </cell>
          <cell r="E678" t="str">
            <v>YF-356-145</v>
          </cell>
          <cell r="H678">
            <v>0</v>
          </cell>
          <cell r="J678">
            <v>8</v>
          </cell>
          <cell r="N678">
            <v>0</v>
          </cell>
          <cell r="O678">
            <v>0</v>
          </cell>
        </row>
        <row r="679">
          <cell r="B679">
            <v>674</v>
          </cell>
          <cell r="E679" t="str">
            <v>YF-356-145</v>
          </cell>
          <cell r="H679">
            <v>0</v>
          </cell>
          <cell r="J679">
            <v>3</v>
          </cell>
          <cell r="N679">
            <v>0</v>
          </cell>
          <cell r="O679">
            <v>0</v>
          </cell>
        </row>
        <row r="680">
          <cell r="B680">
            <v>675</v>
          </cell>
          <cell r="E680" t="str">
            <v>YF-356-145</v>
          </cell>
          <cell r="H680">
            <v>0</v>
          </cell>
          <cell r="J680">
            <v>100</v>
          </cell>
          <cell r="N680">
            <v>0</v>
          </cell>
          <cell r="O680">
            <v>0</v>
          </cell>
        </row>
        <row r="681">
          <cell r="B681">
            <v>676</v>
          </cell>
          <cell r="E681" t="str">
            <v>YF-356-145</v>
          </cell>
          <cell r="H681">
            <v>0</v>
          </cell>
          <cell r="J681">
            <v>10</v>
          </cell>
          <cell r="N681">
            <v>0</v>
          </cell>
          <cell r="O681">
            <v>0</v>
          </cell>
        </row>
        <row r="682">
          <cell r="B682">
            <v>677</v>
          </cell>
          <cell r="E682" t="str">
            <v>YF-356-145</v>
          </cell>
          <cell r="H682">
            <v>0</v>
          </cell>
          <cell r="J682">
            <v>6</v>
          </cell>
          <cell r="N682">
            <v>0</v>
          </cell>
          <cell r="O682">
            <v>0</v>
          </cell>
        </row>
        <row r="683">
          <cell r="B683">
            <v>678</v>
          </cell>
          <cell r="E683" t="str">
            <v>YF-356-145</v>
          </cell>
          <cell r="H683">
            <v>0</v>
          </cell>
          <cell r="J683">
            <v>10</v>
          </cell>
          <cell r="N683">
            <v>0</v>
          </cell>
          <cell r="O683">
            <v>0</v>
          </cell>
        </row>
        <row r="684">
          <cell r="B684">
            <v>679</v>
          </cell>
          <cell r="E684" t="str">
            <v>YF-356-145</v>
          </cell>
          <cell r="H684">
            <v>0</v>
          </cell>
          <cell r="J684">
            <v>3</v>
          </cell>
          <cell r="N684">
            <v>0</v>
          </cell>
          <cell r="O684">
            <v>0</v>
          </cell>
        </row>
        <row r="685">
          <cell r="B685">
            <v>680</v>
          </cell>
          <cell r="E685" t="str">
            <v>YF-356-145</v>
          </cell>
          <cell r="H685">
            <v>0</v>
          </cell>
          <cell r="J685">
            <v>4</v>
          </cell>
          <cell r="N685">
            <v>0</v>
          </cell>
          <cell r="O685">
            <v>0</v>
          </cell>
        </row>
        <row r="686">
          <cell r="B686">
            <v>681</v>
          </cell>
          <cell r="E686" t="str">
            <v>YF-356-145</v>
          </cell>
          <cell r="H686">
            <v>0</v>
          </cell>
          <cell r="J686">
            <v>2</v>
          </cell>
          <cell r="N686">
            <v>0</v>
          </cell>
          <cell r="O686">
            <v>0</v>
          </cell>
        </row>
        <row r="687">
          <cell r="B687">
            <v>682</v>
          </cell>
          <cell r="E687" t="str">
            <v>YF-356-145</v>
          </cell>
          <cell r="H687">
            <v>0</v>
          </cell>
          <cell r="J687">
            <v>10</v>
          </cell>
          <cell r="N687">
            <v>0</v>
          </cell>
          <cell r="O687">
            <v>0</v>
          </cell>
        </row>
        <row r="688">
          <cell r="B688">
            <v>683</v>
          </cell>
          <cell r="E688" t="str">
            <v>YF-356-145</v>
          </cell>
          <cell r="H688">
            <v>0</v>
          </cell>
          <cell r="J688">
            <v>4</v>
          </cell>
          <cell r="N688">
            <v>0</v>
          </cell>
          <cell r="O688">
            <v>0</v>
          </cell>
        </row>
        <row r="689">
          <cell r="B689">
            <v>684</v>
          </cell>
          <cell r="E689" t="str">
            <v>YF-356-145</v>
          </cell>
          <cell r="H689">
            <v>0</v>
          </cell>
          <cell r="J689">
            <v>1</v>
          </cell>
          <cell r="N689">
            <v>0</v>
          </cell>
          <cell r="O689">
            <v>0</v>
          </cell>
        </row>
        <row r="690">
          <cell r="B690">
            <v>685</v>
          </cell>
          <cell r="E690" t="str">
            <v>YF-356-145</v>
          </cell>
          <cell r="H690">
            <v>0</v>
          </cell>
          <cell r="J690">
            <v>12</v>
          </cell>
          <cell r="N690">
            <v>0</v>
          </cell>
          <cell r="O690">
            <v>0</v>
          </cell>
        </row>
        <row r="691">
          <cell r="B691">
            <v>686</v>
          </cell>
          <cell r="E691" t="str">
            <v>YF-356-145</v>
          </cell>
          <cell r="H691">
            <v>0</v>
          </cell>
          <cell r="J691">
            <v>108</v>
          </cell>
          <cell r="N691">
            <v>0</v>
          </cell>
          <cell r="O691">
            <v>0</v>
          </cell>
        </row>
        <row r="692">
          <cell r="B692">
            <v>687</v>
          </cell>
          <cell r="E692" t="str">
            <v>YF-356-145</v>
          </cell>
          <cell r="H692">
            <v>11780.36</v>
          </cell>
          <cell r="J692">
            <v>0</v>
          </cell>
          <cell r="N692">
            <v>0</v>
          </cell>
          <cell r="O692">
            <v>0</v>
          </cell>
        </row>
        <row r="693">
          <cell r="B693">
            <v>688</v>
          </cell>
          <cell r="E693" t="str">
            <v>YF-356-145</v>
          </cell>
          <cell r="H693">
            <v>0</v>
          </cell>
          <cell r="J693">
            <v>4</v>
          </cell>
          <cell r="N693">
            <v>0</v>
          </cell>
          <cell r="O693">
            <v>0</v>
          </cell>
        </row>
        <row r="694">
          <cell r="B694">
            <v>689</v>
          </cell>
          <cell r="E694" t="str">
            <v>YF-356-145</v>
          </cell>
          <cell r="H694">
            <v>7571.26</v>
          </cell>
          <cell r="J694">
            <v>0</v>
          </cell>
          <cell r="N694">
            <v>0</v>
          </cell>
          <cell r="O694">
            <v>0</v>
          </cell>
        </row>
        <row r="695">
          <cell r="B695">
            <v>690</v>
          </cell>
          <cell r="E695" t="str">
            <v>YF-356-145</v>
          </cell>
          <cell r="H695">
            <v>0</v>
          </cell>
          <cell r="J695">
            <v>30</v>
          </cell>
          <cell r="N695">
            <v>0</v>
          </cell>
          <cell r="O695">
            <v>0</v>
          </cell>
        </row>
        <row r="696">
          <cell r="B696">
            <v>691</v>
          </cell>
          <cell r="E696" t="str">
            <v>YF-356-145</v>
          </cell>
          <cell r="H696">
            <v>0</v>
          </cell>
          <cell r="J696">
            <v>4</v>
          </cell>
          <cell r="N696">
            <v>0</v>
          </cell>
          <cell r="O696">
            <v>0</v>
          </cell>
        </row>
        <row r="697">
          <cell r="B697">
            <v>692</v>
          </cell>
          <cell r="E697" t="str">
            <v>YF-356-145</v>
          </cell>
          <cell r="H697">
            <v>0</v>
          </cell>
          <cell r="J697">
            <v>1</v>
          </cell>
          <cell r="N697">
            <v>0</v>
          </cell>
          <cell r="O697">
            <v>0</v>
          </cell>
        </row>
        <row r="698">
          <cell r="B698">
            <v>693</v>
          </cell>
          <cell r="E698" t="str">
            <v>YF-356-145</v>
          </cell>
          <cell r="H698">
            <v>0</v>
          </cell>
          <cell r="J698">
            <v>170</v>
          </cell>
          <cell r="N698">
            <v>0</v>
          </cell>
          <cell r="O698">
            <v>0</v>
          </cell>
        </row>
        <row r="699">
          <cell r="B699">
            <v>694</v>
          </cell>
          <cell r="E699" t="str">
            <v>YF-356-70</v>
          </cell>
          <cell r="H699">
            <v>4803.6074697877002</v>
          </cell>
          <cell r="J699">
            <v>0</v>
          </cell>
          <cell r="N699">
            <v>0</v>
          </cell>
          <cell r="O699">
            <v>0</v>
          </cell>
        </row>
        <row r="700">
          <cell r="B700">
            <v>695</v>
          </cell>
          <cell r="E700" t="str">
            <v>YF-356-70</v>
          </cell>
          <cell r="H700">
            <v>0</v>
          </cell>
          <cell r="J700">
            <v>85</v>
          </cell>
          <cell r="N700">
            <v>0</v>
          </cell>
          <cell r="O700">
            <v>0</v>
          </cell>
        </row>
        <row r="701">
          <cell r="B701">
            <v>696</v>
          </cell>
          <cell r="E701" t="str">
            <v>YF-356-70</v>
          </cell>
          <cell r="H701">
            <v>0</v>
          </cell>
          <cell r="J701">
            <v>3</v>
          </cell>
          <cell r="N701">
            <v>0</v>
          </cell>
          <cell r="O701">
            <v>0</v>
          </cell>
        </row>
        <row r="702">
          <cell r="B702">
            <v>697</v>
          </cell>
          <cell r="E702" t="str">
            <v>YF-356-70</v>
          </cell>
          <cell r="H702">
            <v>0</v>
          </cell>
          <cell r="J702">
            <v>1</v>
          </cell>
          <cell r="N702">
            <v>0</v>
          </cell>
          <cell r="O702">
            <v>0</v>
          </cell>
        </row>
        <row r="703">
          <cell r="B703">
            <v>698</v>
          </cell>
          <cell r="E703" t="str">
            <v>YF-356-70</v>
          </cell>
          <cell r="H703">
            <v>7170.6594082574502</v>
          </cell>
          <cell r="J703">
            <v>0</v>
          </cell>
          <cell r="N703">
            <v>0</v>
          </cell>
          <cell r="O703">
            <v>0</v>
          </cell>
        </row>
        <row r="704">
          <cell r="B704">
            <v>699</v>
          </cell>
          <cell r="E704" t="str">
            <v>YF-356-70</v>
          </cell>
          <cell r="H704">
            <v>0</v>
          </cell>
          <cell r="J704">
            <v>1</v>
          </cell>
          <cell r="N704">
            <v>0</v>
          </cell>
          <cell r="O704">
            <v>0</v>
          </cell>
        </row>
        <row r="705">
          <cell r="B705">
            <v>700</v>
          </cell>
          <cell r="E705" t="str">
            <v>YF-356-70</v>
          </cell>
          <cell r="H705">
            <v>0</v>
          </cell>
          <cell r="J705">
            <v>5</v>
          </cell>
          <cell r="N705">
            <v>0</v>
          </cell>
          <cell r="O705">
            <v>0</v>
          </cell>
        </row>
        <row r="706">
          <cell r="B706">
            <v>701</v>
          </cell>
          <cell r="E706" t="str">
            <v>YF-356-70</v>
          </cell>
          <cell r="H706">
            <v>0</v>
          </cell>
          <cell r="J706">
            <v>1</v>
          </cell>
          <cell r="N706">
            <v>0</v>
          </cell>
          <cell r="O706">
            <v>0</v>
          </cell>
        </row>
        <row r="707">
          <cell r="B707">
            <v>702</v>
          </cell>
          <cell r="E707" t="str">
            <v>YF-356-70</v>
          </cell>
          <cell r="H707">
            <v>0</v>
          </cell>
          <cell r="J707">
            <v>6</v>
          </cell>
          <cell r="N707">
            <v>0</v>
          </cell>
          <cell r="O707">
            <v>0</v>
          </cell>
        </row>
        <row r="708">
          <cell r="B708">
            <v>703</v>
          </cell>
          <cell r="E708" t="str">
            <v>YF-356-70</v>
          </cell>
          <cell r="H708">
            <v>4762.9761543174272</v>
          </cell>
          <cell r="J708">
            <v>0</v>
          </cell>
          <cell r="N708">
            <v>0</v>
          </cell>
          <cell r="O708">
            <v>0</v>
          </cell>
        </row>
        <row r="709">
          <cell r="B709">
            <v>704</v>
          </cell>
          <cell r="E709" t="str">
            <v>YF-406-100</v>
          </cell>
          <cell r="H709">
            <v>6813.261427474883</v>
          </cell>
          <cell r="J709">
            <v>0</v>
          </cell>
          <cell r="N709">
            <v>0</v>
          </cell>
          <cell r="O709">
            <v>0</v>
          </cell>
        </row>
        <row r="710">
          <cell r="B710">
            <v>705</v>
          </cell>
          <cell r="E710" t="str">
            <v>YF-406-100</v>
          </cell>
          <cell r="H710">
            <v>0</v>
          </cell>
          <cell r="J710">
            <v>1</v>
          </cell>
          <cell r="N710">
            <v>0</v>
          </cell>
          <cell r="O710">
            <v>0</v>
          </cell>
        </row>
        <row r="711">
          <cell r="B711">
            <v>706</v>
          </cell>
          <cell r="E711" t="str">
            <v>YF-406-100</v>
          </cell>
          <cell r="H711">
            <v>0</v>
          </cell>
          <cell r="J711">
            <v>4</v>
          </cell>
          <cell r="N711">
            <v>0</v>
          </cell>
          <cell r="O711">
            <v>0</v>
          </cell>
        </row>
        <row r="712">
          <cell r="B712">
            <v>707</v>
          </cell>
          <cell r="E712" t="str">
            <v>YF-406-100</v>
          </cell>
          <cell r="H712">
            <v>0</v>
          </cell>
          <cell r="J712">
            <v>2</v>
          </cell>
          <cell r="N712">
            <v>0</v>
          </cell>
          <cell r="O712">
            <v>0</v>
          </cell>
        </row>
        <row r="713">
          <cell r="B713">
            <v>708</v>
          </cell>
          <cell r="E713" t="str">
            <v>YF-406-100</v>
          </cell>
          <cell r="H713">
            <v>0</v>
          </cell>
          <cell r="J713">
            <v>4</v>
          </cell>
          <cell r="N713">
            <v>0</v>
          </cell>
          <cell r="O713">
            <v>0</v>
          </cell>
        </row>
        <row r="714">
          <cell r="B714">
            <v>709</v>
          </cell>
          <cell r="E714" t="str">
            <v>YF-406-100</v>
          </cell>
          <cell r="H714">
            <v>0</v>
          </cell>
          <cell r="J714">
            <v>4</v>
          </cell>
          <cell r="N714">
            <v>0</v>
          </cell>
          <cell r="O714">
            <v>0</v>
          </cell>
        </row>
        <row r="715">
          <cell r="B715">
            <v>710</v>
          </cell>
          <cell r="E715" t="str">
            <v>YF-406-100</v>
          </cell>
          <cell r="H715">
            <v>0</v>
          </cell>
          <cell r="J715">
            <v>1</v>
          </cell>
          <cell r="N715">
            <v>0</v>
          </cell>
          <cell r="O715">
            <v>0</v>
          </cell>
        </row>
        <row r="716">
          <cell r="B716">
            <v>711</v>
          </cell>
          <cell r="E716" t="str">
            <v>YF-406-100</v>
          </cell>
          <cell r="H716">
            <v>0</v>
          </cell>
          <cell r="J716">
            <v>3</v>
          </cell>
          <cell r="N716">
            <v>0</v>
          </cell>
          <cell r="O716">
            <v>0</v>
          </cell>
        </row>
        <row r="717">
          <cell r="B717">
            <v>712</v>
          </cell>
          <cell r="E717" t="str">
            <v>YF-406-100</v>
          </cell>
          <cell r="H717">
            <v>0</v>
          </cell>
          <cell r="J717">
            <v>1</v>
          </cell>
          <cell r="N717">
            <v>0</v>
          </cell>
          <cell r="O717">
            <v>0</v>
          </cell>
        </row>
        <row r="718">
          <cell r="B718">
            <v>713</v>
          </cell>
          <cell r="E718" t="str">
            <v>YF-406-100</v>
          </cell>
          <cell r="H718">
            <v>0</v>
          </cell>
          <cell r="J718">
            <v>2</v>
          </cell>
          <cell r="N718">
            <v>0</v>
          </cell>
          <cell r="O718">
            <v>0</v>
          </cell>
        </row>
        <row r="719">
          <cell r="B719">
            <v>714</v>
          </cell>
          <cell r="E719" t="str">
            <v>YF-406-100</v>
          </cell>
          <cell r="H719">
            <v>0</v>
          </cell>
          <cell r="J719">
            <v>4</v>
          </cell>
          <cell r="N719">
            <v>0</v>
          </cell>
          <cell r="O719">
            <v>0</v>
          </cell>
        </row>
        <row r="720">
          <cell r="B720">
            <v>715</v>
          </cell>
          <cell r="E720" t="str">
            <v>YF-406-100</v>
          </cell>
          <cell r="H720">
            <v>0</v>
          </cell>
          <cell r="J720">
            <v>1</v>
          </cell>
          <cell r="N720">
            <v>0</v>
          </cell>
          <cell r="O720">
            <v>0</v>
          </cell>
        </row>
        <row r="721">
          <cell r="B721">
            <v>716</v>
          </cell>
          <cell r="E721" t="str">
            <v>YF-406-100</v>
          </cell>
          <cell r="H721">
            <v>0</v>
          </cell>
          <cell r="J721">
            <v>3</v>
          </cell>
          <cell r="N721">
            <v>0</v>
          </cell>
          <cell r="O721">
            <v>0</v>
          </cell>
        </row>
        <row r="722">
          <cell r="B722">
            <v>717</v>
          </cell>
          <cell r="E722" t="str">
            <v>YF-406-100</v>
          </cell>
          <cell r="H722">
            <v>0</v>
          </cell>
          <cell r="J722">
            <v>2</v>
          </cell>
          <cell r="N722">
            <v>0</v>
          </cell>
          <cell r="O722">
            <v>0</v>
          </cell>
        </row>
        <row r="723">
          <cell r="B723">
            <v>718</v>
          </cell>
          <cell r="E723" t="str">
            <v>YF-406-100</v>
          </cell>
          <cell r="H723">
            <v>0</v>
          </cell>
          <cell r="J723">
            <v>1</v>
          </cell>
          <cell r="N723">
            <v>0</v>
          </cell>
          <cell r="O723">
            <v>0</v>
          </cell>
        </row>
        <row r="724">
          <cell r="B724">
            <v>719</v>
          </cell>
          <cell r="E724" t="str">
            <v>YF-406-100</v>
          </cell>
          <cell r="H724">
            <v>0</v>
          </cell>
          <cell r="J724">
            <v>2</v>
          </cell>
          <cell r="N724">
            <v>0</v>
          </cell>
          <cell r="O724">
            <v>0</v>
          </cell>
        </row>
        <row r="725">
          <cell r="B725">
            <v>720</v>
          </cell>
          <cell r="E725" t="str">
            <v>YF-406-100</v>
          </cell>
          <cell r="H725">
            <v>0</v>
          </cell>
          <cell r="J725">
            <v>2</v>
          </cell>
          <cell r="N725">
            <v>0</v>
          </cell>
          <cell r="O725">
            <v>0</v>
          </cell>
        </row>
        <row r="726">
          <cell r="B726">
            <v>721</v>
          </cell>
          <cell r="E726" t="str">
            <v>YF-406-100</v>
          </cell>
          <cell r="H726">
            <v>0</v>
          </cell>
          <cell r="J726">
            <v>4</v>
          </cell>
          <cell r="N726">
            <v>0</v>
          </cell>
          <cell r="O726">
            <v>0</v>
          </cell>
        </row>
        <row r="727">
          <cell r="B727">
            <v>722</v>
          </cell>
          <cell r="E727" t="str">
            <v>YF-406-100</v>
          </cell>
          <cell r="H727">
            <v>0</v>
          </cell>
          <cell r="J727">
            <v>1</v>
          </cell>
          <cell r="N727">
            <v>0</v>
          </cell>
          <cell r="O727">
            <v>0</v>
          </cell>
        </row>
        <row r="728">
          <cell r="B728">
            <v>723</v>
          </cell>
          <cell r="E728" t="str">
            <v>YF-406-100</v>
          </cell>
          <cell r="H728">
            <v>0</v>
          </cell>
          <cell r="J728">
            <v>1</v>
          </cell>
          <cell r="N728">
            <v>0</v>
          </cell>
          <cell r="O728">
            <v>0</v>
          </cell>
        </row>
        <row r="729">
          <cell r="B729">
            <v>724</v>
          </cell>
          <cell r="E729" t="str">
            <v>YF-406-100</v>
          </cell>
          <cell r="H729">
            <v>0</v>
          </cell>
          <cell r="J729">
            <v>1</v>
          </cell>
          <cell r="N729">
            <v>0</v>
          </cell>
          <cell r="O729">
            <v>0</v>
          </cell>
        </row>
        <row r="730">
          <cell r="B730">
            <v>725</v>
          </cell>
          <cell r="E730" t="str">
            <v>YF-406-100</v>
          </cell>
          <cell r="H730">
            <v>0</v>
          </cell>
          <cell r="J730">
            <v>2</v>
          </cell>
          <cell r="N730">
            <v>0</v>
          </cell>
          <cell r="O730">
            <v>0</v>
          </cell>
        </row>
        <row r="731">
          <cell r="B731">
            <v>726</v>
          </cell>
          <cell r="E731" t="str">
            <v>YF-406-100</v>
          </cell>
          <cell r="H731">
            <v>0</v>
          </cell>
          <cell r="J731">
            <v>2</v>
          </cell>
          <cell r="N731">
            <v>0</v>
          </cell>
          <cell r="O731">
            <v>0</v>
          </cell>
        </row>
        <row r="732">
          <cell r="B732">
            <v>727</v>
          </cell>
          <cell r="E732" t="str">
            <v>YF-406-100</v>
          </cell>
          <cell r="H732">
            <v>0</v>
          </cell>
          <cell r="J732">
            <v>1</v>
          </cell>
          <cell r="N732">
            <v>0</v>
          </cell>
          <cell r="O732">
            <v>0</v>
          </cell>
        </row>
        <row r="733">
          <cell r="B733">
            <v>728</v>
          </cell>
          <cell r="E733" t="str">
            <v>YF-406-100</v>
          </cell>
          <cell r="H733">
            <v>0</v>
          </cell>
          <cell r="J733">
            <v>4</v>
          </cell>
          <cell r="N733">
            <v>0</v>
          </cell>
          <cell r="O733">
            <v>0</v>
          </cell>
        </row>
        <row r="734">
          <cell r="B734">
            <v>729</v>
          </cell>
          <cell r="E734" t="str">
            <v>YF-406-100-2</v>
          </cell>
          <cell r="H734">
            <v>13829.133909915427</v>
          </cell>
          <cell r="J734">
            <v>0</v>
          </cell>
          <cell r="N734">
            <v>0</v>
          </cell>
          <cell r="O734">
            <v>0</v>
          </cell>
        </row>
        <row r="735">
          <cell r="B735">
            <v>730</v>
          </cell>
          <cell r="E735" t="str">
            <v>YF-406-200</v>
          </cell>
          <cell r="H735">
            <v>17926.643469510425</v>
          </cell>
          <cell r="J735">
            <v>0</v>
          </cell>
          <cell r="N735">
            <v>0</v>
          </cell>
          <cell r="O735">
            <v>0</v>
          </cell>
        </row>
        <row r="736">
          <cell r="B736">
            <v>731</v>
          </cell>
          <cell r="E736">
            <v>0</v>
          </cell>
          <cell r="H736">
            <v>0</v>
          </cell>
          <cell r="J736">
            <v>0</v>
          </cell>
          <cell r="N736">
            <v>0</v>
          </cell>
          <cell r="O736">
            <v>0</v>
          </cell>
        </row>
      </sheetData>
      <sheetData sheetId="3"/>
      <sheetData sheetId="4">
        <row r="3">
          <cell r="B3" t="str">
            <v>ST20 590505</v>
          </cell>
          <cell r="AX3">
            <v>239814</v>
          </cell>
        </row>
        <row r="4">
          <cell r="B4" t="str">
            <v>ST20 590506</v>
          </cell>
          <cell r="AX4">
            <v>239815</v>
          </cell>
        </row>
        <row r="5">
          <cell r="B5" t="str">
            <v>CAXU 6240300</v>
          </cell>
          <cell r="AX5">
            <v>239816</v>
          </cell>
        </row>
        <row r="6">
          <cell r="B6" t="str">
            <v>ST20 590601</v>
          </cell>
          <cell r="AX6">
            <v>239817</v>
          </cell>
        </row>
        <row r="7">
          <cell r="B7" t="str">
            <v>CAXU 3249032</v>
          </cell>
          <cell r="AX7">
            <v>239818</v>
          </cell>
        </row>
        <row r="8">
          <cell r="B8" t="str">
            <v>ETEU 3439000</v>
          </cell>
          <cell r="AX8">
            <v>239819</v>
          </cell>
        </row>
        <row r="9">
          <cell r="B9" t="str">
            <v>CAXU 6376869</v>
          </cell>
          <cell r="AX9">
            <v>239820</v>
          </cell>
        </row>
        <row r="10">
          <cell r="B10" t="str">
            <v>KMTU 7261494</v>
          </cell>
          <cell r="AX10">
            <v>239821</v>
          </cell>
        </row>
        <row r="11">
          <cell r="B11" t="str">
            <v>KMTU 7258090</v>
          </cell>
          <cell r="AX11">
            <v>239822</v>
          </cell>
        </row>
        <row r="12">
          <cell r="B12" t="str">
            <v>KMTU 7287924</v>
          </cell>
          <cell r="AX12">
            <v>239823</v>
          </cell>
        </row>
        <row r="13">
          <cell r="B13" t="str">
            <v>KMTU 7096229</v>
          </cell>
          <cell r="AX13">
            <v>239824</v>
          </cell>
        </row>
        <row r="14">
          <cell r="B14" t="str">
            <v>CCLU 2376771</v>
          </cell>
          <cell r="AX14">
            <v>239825</v>
          </cell>
        </row>
        <row r="15">
          <cell r="B15" t="str">
            <v>CCLU 2629925</v>
          </cell>
          <cell r="AX15">
            <v>239826</v>
          </cell>
        </row>
        <row r="16">
          <cell r="B16" t="str">
            <v>CCLU 2619450</v>
          </cell>
          <cell r="AX16">
            <v>239827</v>
          </cell>
        </row>
        <row r="17">
          <cell r="B17" t="str">
            <v>MOAU 7702368</v>
          </cell>
          <cell r="AX17">
            <v>239828</v>
          </cell>
        </row>
        <row r="18">
          <cell r="B18" t="str">
            <v>FSCU 7934111</v>
          </cell>
          <cell r="AX18">
            <v>239829</v>
          </cell>
        </row>
        <row r="19">
          <cell r="B19">
            <v>0</v>
          </cell>
          <cell r="AX19">
            <v>239830</v>
          </cell>
        </row>
        <row r="20">
          <cell r="B20">
            <v>0</v>
          </cell>
          <cell r="AX20">
            <v>239831</v>
          </cell>
        </row>
        <row r="21">
          <cell r="B21">
            <v>0</v>
          </cell>
          <cell r="AX21">
            <v>239832</v>
          </cell>
        </row>
        <row r="22">
          <cell r="B22">
            <v>0</v>
          </cell>
          <cell r="AX22">
            <v>239833</v>
          </cell>
        </row>
        <row r="23">
          <cell r="B23">
            <v>0</v>
          </cell>
          <cell r="AX23">
            <v>239834</v>
          </cell>
        </row>
        <row r="24">
          <cell r="B24">
            <v>0</v>
          </cell>
          <cell r="AX24">
            <v>239835</v>
          </cell>
        </row>
        <row r="25">
          <cell r="B25">
            <v>0</v>
          </cell>
          <cell r="AX25">
            <v>239836</v>
          </cell>
        </row>
        <row r="26">
          <cell r="B26">
            <v>0</v>
          </cell>
          <cell r="AX26">
            <v>239837</v>
          </cell>
        </row>
        <row r="27">
          <cell r="B27">
            <v>0</v>
          </cell>
          <cell r="AX27">
            <v>239838</v>
          </cell>
        </row>
        <row r="28">
          <cell r="B28">
            <v>0</v>
          </cell>
          <cell r="AX28">
            <v>239839</v>
          </cell>
        </row>
        <row r="29">
          <cell r="B29">
            <v>0</v>
          </cell>
          <cell r="AX29">
            <v>239840</v>
          </cell>
        </row>
        <row r="30">
          <cell r="B30">
            <v>0</v>
          </cell>
          <cell r="AX30">
            <v>239841</v>
          </cell>
        </row>
        <row r="31">
          <cell r="B31">
            <v>0</v>
          </cell>
          <cell r="AX31">
            <v>239842</v>
          </cell>
        </row>
        <row r="32">
          <cell r="B32">
            <v>0</v>
          </cell>
          <cell r="AX32">
            <v>239843</v>
          </cell>
        </row>
        <row r="33">
          <cell r="B33">
            <v>0</v>
          </cell>
          <cell r="AX33">
            <v>239844</v>
          </cell>
        </row>
        <row r="34">
          <cell r="B34">
            <v>0</v>
          </cell>
          <cell r="AX34">
            <v>239845</v>
          </cell>
        </row>
        <row r="35">
          <cell r="B35">
            <v>0</v>
          </cell>
          <cell r="AX35">
            <v>239846</v>
          </cell>
        </row>
        <row r="36">
          <cell r="B36">
            <v>0</v>
          </cell>
          <cell r="AX36">
            <v>239847</v>
          </cell>
        </row>
        <row r="37">
          <cell r="B37">
            <v>0</v>
          </cell>
          <cell r="AX37">
            <v>239848</v>
          </cell>
        </row>
        <row r="38">
          <cell r="B38">
            <v>0</v>
          </cell>
          <cell r="AX38">
            <v>239849</v>
          </cell>
        </row>
        <row r="39">
          <cell r="B39">
            <v>0</v>
          </cell>
          <cell r="AX39">
            <v>239850</v>
          </cell>
        </row>
        <row r="40">
          <cell r="B40">
            <v>0</v>
          </cell>
          <cell r="AX40">
            <v>239851</v>
          </cell>
        </row>
        <row r="41">
          <cell r="B41">
            <v>0</v>
          </cell>
          <cell r="AX41">
            <v>239852</v>
          </cell>
        </row>
        <row r="42">
          <cell r="B42">
            <v>0</v>
          </cell>
          <cell r="AX42">
            <v>239853</v>
          </cell>
        </row>
        <row r="43">
          <cell r="B43">
            <v>0</v>
          </cell>
          <cell r="AX43">
            <v>239854</v>
          </cell>
        </row>
        <row r="44">
          <cell r="B44">
            <v>0</v>
          </cell>
          <cell r="AX44">
            <v>239855</v>
          </cell>
        </row>
        <row r="45">
          <cell r="B45">
            <v>0</v>
          </cell>
          <cell r="AX45">
            <v>239856</v>
          </cell>
        </row>
        <row r="46">
          <cell r="B46">
            <v>0</v>
          </cell>
          <cell r="AX46">
            <v>239857</v>
          </cell>
        </row>
        <row r="47">
          <cell r="B47">
            <v>0</v>
          </cell>
          <cell r="AX47">
            <v>239858</v>
          </cell>
        </row>
        <row r="48">
          <cell r="B48">
            <v>0</v>
          </cell>
          <cell r="AX48">
            <v>239859</v>
          </cell>
        </row>
        <row r="49">
          <cell r="B49">
            <v>0</v>
          </cell>
          <cell r="AX49">
            <v>239860</v>
          </cell>
        </row>
        <row r="50">
          <cell r="B50">
            <v>0</v>
          </cell>
          <cell r="AX50">
            <v>239861</v>
          </cell>
        </row>
        <row r="51">
          <cell r="B51">
            <v>0</v>
          </cell>
          <cell r="AX51">
            <v>239862</v>
          </cell>
        </row>
        <row r="52">
          <cell r="B52">
            <v>0</v>
          </cell>
          <cell r="AX52">
            <v>239863</v>
          </cell>
        </row>
        <row r="53">
          <cell r="B53">
            <v>0</v>
          </cell>
          <cell r="AX53">
            <v>239864</v>
          </cell>
        </row>
        <row r="54">
          <cell r="B54">
            <v>0</v>
          </cell>
          <cell r="AX54">
            <v>239865</v>
          </cell>
        </row>
        <row r="55">
          <cell r="B55">
            <v>0</v>
          </cell>
          <cell r="AX55">
            <v>239866</v>
          </cell>
        </row>
        <row r="56">
          <cell r="B56">
            <v>0</v>
          </cell>
          <cell r="AX56">
            <v>239867</v>
          </cell>
        </row>
        <row r="57">
          <cell r="B57">
            <v>0</v>
          </cell>
          <cell r="AX57">
            <v>239868</v>
          </cell>
        </row>
        <row r="58">
          <cell r="B58">
            <v>0</v>
          </cell>
          <cell r="AX58">
            <v>239869</v>
          </cell>
        </row>
        <row r="59">
          <cell r="B59">
            <v>0</v>
          </cell>
          <cell r="AX59">
            <v>239870</v>
          </cell>
        </row>
        <row r="60">
          <cell r="B60">
            <v>0</v>
          </cell>
          <cell r="AX60">
            <v>239871</v>
          </cell>
        </row>
        <row r="61">
          <cell r="B61">
            <v>0</v>
          </cell>
          <cell r="AX61">
            <v>239872</v>
          </cell>
        </row>
        <row r="62">
          <cell r="B62">
            <v>0</v>
          </cell>
          <cell r="AX62">
            <v>239873</v>
          </cell>
        </row>
        <row r="63">
          <cell r="B63">
            <v>0</v>
          </cell>
          <cell r="AX63">
            <v>239874</v>
          </cell>
        </row>
        <row r="64">
          <cell r="B64">
            <v>0</v>
          </cell>
          <cell r="AX64">
            <v>239875</v>
          </cell>
        </row>
        <row r="65">
          <cell r="B65">
            <v>0</v>
          </cell>
          <cell r="AX65">
            <v>239876</v>
          </cell>
        </row>
        <row r="66">
          <cell r="B66">
            <v>0</v>
          </cell>
          <cell r="AX66">
            <v>239877</v>
          </cell>
        </row>
        <row r="67">
          <cell r="B67">
            <v>0</v>
          </cell>
          <cell r="AX67">
            <v>239878</v>
          </cell>
        </row>
        <row r="68">
          <cell r="B68">
            <v>0</v>
          </cell>
          <cell r="AX68">
            <v>239879</v>
          </cell>
        </row>
        <row r="69">
          <cell r="B69">
            <v>0</v>
          </cell>
          <cell r="AX69">
            <v>239880</v>
          </cell>
        </row>
        <row r="70">
          <cell r="AX70">
            <v>239881</v>
          </cell>
        </row>
        <row r="71">
          <cell r="AX71">
            <v>239882</v>
          </cell>
        </row>
        <row r="72">
          <cell r="AX72">
            <v>239883</v>
          </cell>
        </row>
        <row r="73">
          <cell r="AX73">
            <v>239884</v>
          </cell>
        </row>
        <row r="74">
          <cell r="AX74">
            <v>239885</v>
          </cell>
        </row>
        <row r="75">
          <cell r="AX75">
            <v>239886</v>
          </cell>
        </row>
        <row r="76">
          <cell r="AX76">
            <v>239887</v>
          </cell>
        </row>
        <row r="77">
          <cell r="AX77">
            <v>239888</v>
          </cell>
        </row>
        <row r="78">
          <cell r="AX78">
            <v>239889</v>
          </cell>
        </row>
        <row r="79">
          <cell r="AX79">
            <v>239890</v>
          </cell>
        </row>
        <row r="80">
          <cell r="AX80">
            <v>239891</v>
          </cell>
        </row>
        <row r="81">
          <cell r="AX81">
            <v>239892</v>
          </cell>
        </row>
        <row r="82">
          <cell r="AX82">
            <v>239893</v>
          </cell>
        </row>
        <row r="83">
          <cell r="AX83">
            <v>239894</v>
          </cell>
        </row>
        <row r="84">
          <cell r="AX84">
            <v>239895</v>
          </cell>
        </row>
        <row r="85">
          <cell r="AX85">
            <v>239896</v>
          </cell>
        </row>
        <row r="86">
          <cell r="AX86">
            <v>239897</v>
          </cell>
        </row>
        <row r="87">
          <cell r="AX87">
            <v>239898</v>
          </cell>
        </row>
        <row r="88">
          <cell r="AX88">
            <v>239899</v>
          </cell>
        </row>
        <row r="89">
          <cell r="AX89">
            <v>239900</v>
          </cell>
        </row>
        <row r="90">
          <cell r="AX90">
            <v>239901</v>
          </cell>
        </row>
        <row r="91">
          <cell r="AX91">
            <v>239902</v>
          </cell>
        </row>
        <row r="92">
          <cell r="AX92">
            <v>239903</v>
          </cell>
        </row>
        <row r="93">
          <cell r="AX93">
            <v>239904</v>
          </cell>
        </row>
        <row r="94">
          <cell r="AX94">
            <v>239905</v>
          </cell>
        </row>
        <row r="95">
          <cell r="AX95">
            <v>239906</v>
          </cell>
        </row>
        <row r="96">
          <cell r="AX96">
            <v>239907</v>
          </cell>
        </row>
        <row r="97">
          <cell r="AX97">
            <v>239908</v>
          </cell>
        </row>
        <row r="98">
          <cell r="AX98">
            <v>239909</v>
          </cell>
        </row>
        <row r="99">
          <cell r="AX99">
            <v>239910</v>
          </cell>
        </row>
        <row r="100">
          <cell r="AX100">
            <v>239911</v>
          </cell>
        </row>
        <row r="101">
          <cell r="AX101">
            <v>239912</v>
          </cell>
        </row>
        <row r="102">
          <cell r="AX102">
            <v>239913</v>
          </cell>
        </row>
        <row r="103">
          <cell r="AX103">
            <v>239914</v>
          </cell>
        </row>
        <row r="104">
          <cell r="AX104">
            <v>239915</v>
          </cell>
        </row>
        <row r="105">
          <cell r="AX105">
            <v>239916</v>
          </cell>
        </row>
        <row r="106">
          <cell r="AX106">
            <v>239917</v>
          </cell>
        </row>
        <row r="107">
          <cell r="AX107">
            <v>239918</v>
          </cell>
        </row>
        <row r="108">
          <cell r="AX108">
            <v>239919</v>
          </cell>
        </row>
        <row r="109">
          <cell r="AX109">
            <v>239920</v>
          </cell>
        </row>
        <row r="110">
          <cell r="AX110">
            <v>239921</v>
          </cell>
        </row>
        <row r="111">
          <cell r="AX111">
            <v>239922</v>
          </cell>
        </row>
        <row r="112">
          <cell r="AX112">
            <v>239923</v>
          </cell>
        </row>
        <row r="113">
          <cell r="AX113">
            <v>239924</v>
          </cell>
        </row>
        <row r="114">
          <cell r="AX114">
            <v>239925</v>
          </cell>
        </row>
        <row r="115">
          <cell r="AX115">
            <v>239926</v>
          </cell>
        </row>
        <row r="116">
          <cell r="AX116">
            <v>239927</v>
          </cell>
        </row>
        <row r="117">
          <cell r="AX117">
            <v>239928</v>
          </cell>
        </row>
        <row r="118">
          <cell r="AX118">
            <v>239929</v>
          </cell>
        </row>
        <row r="119">
          <cell r="AX119">
            <v>239930</v>
          </cell>
        </row>
        <row r="120">
          <cell r="AX120">
            <v>239931</v>
          </cell>
        </row>
        <row r="121">
          <cell r="AX121">
            <v>239932</v>
          </cell>
        </row>
        <row r="122">
          <cell r="AX122">
            <v>239933</v>
          </cell>
        </row>
        <row r="123">
          <cell r="AX123">
            <v>239934</v>
          </cell>
        </row>
        <row r="124">
          <cell r="AX124">
            <v>239935</v>
          </cell>
        </row>
        <row r="125">
          <cell r="AX125">
            <v>239936</v>
          </cell>
        </row>
        <row r="126">
          <cell r="AX126">
            <v>239937</v>
          </cell>
        </row>
        <row r="127">
          <cell r="AX127">
            <v>239938</v>
          </cell>
        </row>
        <row r="128">
          <cell r="AX128">
            <v>239939</v>
          </cell>
        </row>
        <row r="129">
          <cell r="AX129">
            <v>239940</v>
          </cell>
        </row>
        <row r="130">
          <cell r="AX130">
            <v>239941</v>
          </cell>
        </row>
        <row r="131">
          <cell r="AX131">
            <v>239942</v>
          </cell>
        </row>
        <row r="132">
          <cell r="AX132">
            <v>239943</v>
          </cell>
        </row>
        <row r="133">
          <cell r="AX133">
            <v>239944</v>
          </cell>
        </row>
        <row r="134">
          <cell r="AX134">
            <v>239945</v>
          </cell>
        </row>
        <row r="135">
          <cell r="AX135">
            <v>239946</v>
          </cell>
        </row>
        <row r="136">
          <cell r="AX136">
            <v>239947</v>
          </cell>
        </row>
        <row r="137">
          <cell r="AX137">
            <v>239948</v>
          </cell>
        </row>
        <row r="138">
          <cell r="AX138">
            <v>239949</v>
          </cell>
        </row>
        <row r="139">
          <cell r="AX139">
            <v>239950</v>
          </cell>
        </row>
        <row r="140">
          <cell r="AX140">
            <v>239951</v>
          </cell>
        </row>
        <row r="141">
          <cell r="AX141">
            <v>239952</v>
          </cell>
        </row>
        <row r="142">
          <cell r="AX142">
            <v>239953</v>
          </cell>
        </row>
        <row r="143">
          <cell r="AX143">
            <v>239954</v>
          </cell>
        </row>
        <row r="144">
          <cell r="AX144">
            <v>239955</v>
          </cell>
        </row>
        <row r="145">
          <cell r="AX145">
            <v>239956</v>
          </cell>
        </row>
        <row r="146">
          <cell r="AX146">
            <v>239957</v>
          </cell>
        </row>
        <row r="147">
          <cell r="AX147">
            <v>239958</v>
          </cell>
        </row>
        <row r="148">
          <cell r="AX148">
            <v>239959</v>
          </cell>
        </row>
        <row r="149">
          <cell r="AX149">
            <v>239960</v>
          </cell>
        </row>
        <row r="150">
          <cell r="AX150">
            <v>239961</v>
          </cell>
        </row>
        <row r="151">
          <cell r="AX151">
            <v>239962</v>
          </cell>
        </row>
        <row r="152">
          <cell r="AX152">
            <v>239963</v>
          </cell>
        </row>
        <row r="153">
          <cell r="AX153">
            <v>239964</v>
          </cell>
        </row>
        <row r="154">
          <cell r="AX154">
            <v>239965</v>
          </cell>
        </row>
        <row r="155">
          <cell r="AX155">
            <v>239966</v>
          </cell>
        </row>
        <row r="156">
          <cell r="AX156">
            <v>239967</v>
          </cell>
        </row>
        <row r="157">
          <cell r="AX157">
            <v>239968</v>
          </cell>
        </row>
        <row r="158">
          <cell r="AX158">
            <v>239969</v>
          </cell>
        </row>
        <row r="159">
          <cell r="AX159">
            <v>239970</v>
          </cell>
        </row>
        <row r="160">
          <cell r="AX160">
            <v>239971</v>
          </cell>
        </row>
        <row r="161">
          <cell r="AX161">
            <v>239972</v>
          </cell>
        </row>
        <row r="162">
          <cell r="AX162">
            <v>239973</v>
          </cell>
        </row>
        <row r="163">
          <cell r="AX163">
            <v>239974</v>
          </cell>
        </row>
        <row r="164">
          <cell r="AX164">
            <v>239975</v>
          </cell>
        </row>
        <row r="165">
          <cell r="AX165">
            <v>239976</v>
          </cell>
        </row>
        <row r="166">
          <cell r="AX166">
            <v>239977</v>
          </cell>
        </row>
        <row r="167">
          <cell r="AX167">
            <v>239978</v>
          </cell>
        </row>
        <row r="168">
          <cell r="AX168">
            <v>239979</v>
          </cell>
        </row>
        <row r="169">
          <cell r="AX169">
            <v>239980</v>
          </cell>
        </row>
        <row r="170">
          <cell r="AX170">
            <v>239981</v>
          </cell>
        </row>
        <row r="171">
          <cell r="AX171">
            <v>239982</v>
          </cell>
        </row>
        <row r="172">
          <cell r="AX172">
            <v>239983</v>
          </cell>
        </row>
        <row r="173">
          <cell r="AX173">
            <v>239984</v>
          </cell>
        </row>
        <row r="174">
          <cell r="AX174">
            <v>239985</v>
          </cell>
        </row>
        <row r="175">
          <cell r="AX175">
            <v>239986</v>
          </cell>
        </row>
        <row r="176">
          <cell r="AX176">
            <v>239987</v>
          </cell>
        </row>
        <row r="177">
          <cell r="AX177">
            <v>239988</v>
          </cell>
        </row>
        <row r="178">
          <cell r="AX178">
            <v>239989</v>
          </cell>
        </row>
        <row r="179">
          <cell r="AX179">
            <v>239990</v>
          </cell>
        </row>
        <row r="180">
          <cell r="AX180">
            <v>239991</v>
          </cell>
        </row>
        <row r="181">
          <cell r="AX181">
            <v>239992</v>
          </cell>
        </row>
        <row r="182">
          <cell r="AX182">
            <v>239993</v>
          </cell>
        </row>
        <row r="183">
          <cell r="AX183">
            <v>239994</v>
          </cell>
        </row>
        <row r="184">
          <cell r="AX184">
            <v>239995</v>
          </cell>
        </row>
        <row r="185">
          <cell r="AX185">
            <v>239996</v>
          </cell>
        </row>
        <row r="186">
          <cell r="AX186">
            <v>239997</v>
          </cell>
        </row>
        <row r="187">
          <cell r="AX187">
            <v>239998</v>
          </cell>
        </row>
        <row r="188">
          <cell r="AX188">
            <v>239999</v>
          </cell>
        </row>
        <row r="189">
          <cell r="AX189">
            <v>240000</v>
          </cell>
        </row>
        <row r="190">
          <cell r="AX190">
            <v>240001</v>
          </cell>
        </row>
        <row r="191">
          <cell r="AX191">
            <v>240002</v>
          </cell>
        </row>
        <row r="192">
          <cell r="AX192">
            <v>240003</v>
          </cell>
        </row>
        <row r="193">
          <cell r="AX193">
            <v>240004</v>
          </cell>
        </row>
        <row r="194">
          <cell r="AX194">
            <v>240005</v>
          </cell>
        </row>
        <row r="195">
          <cell r="AX195">
            <v>240006</v>
          </cell>
        </row>
        <row r="196">
          <cell r="AX196">
            <v>240007</v>
          </cell>
        </row>
        <row r="197">
          <cell r="AX197">
            <v>240008</v>
          </cell>
        </row>
        <row r="198">
          <cell r="AX198">
            <v>240009</v>
          </cell>
        </row>
        <row r="199">
          <cell r="AX199">
            <v>240010</v>
          </cell>
        </row>
        <row r="200">
          <cell r="AX200">
            <v>240011</v>
          </cell>
        </row>
        <row r="201">
          <cell r="AX201">
            <v>240012</v>
          </cell>
        </row>
        <row r="202">
          <cell r="AX202">
            <v>240013</v>
          </cell>
        </row>
        <row r="203">
          <cell r="AX203">
            <v>240014</v>
          </cell>
        </row>
        <row r="204">
          <cell r="AX204">
            <v>240015</v>
          </cell>
        </row>
        <row r="205">
          <cell r="AX205">
            <v>240016</v>
          </cell>
        </row>
        <row r="206">
          <cell r="AX206">
            <v>240017</v>
          </cell>
        </row>
        <row r="207">
          <cell r="AX207">
            <v>240018</v>
          </cell>
        </row>
        <row r="208">
          <cell r="AX208">
            <v>240019</v>
          </cell>
        </row>
        <row r="209">
          <cell r="AX209">
            <v>240020</v>
          </cell>
        </row>
        <row r="210">
          <cell r="AX210">
            <v>240021</v>
          </cell>
        </row>
        <row r="211">
          <cell r="AX211">
            <v>240022</v>
          </cell>
        </row>
        <row r="212">
          <cell r="AX212">
            <v>240023</v>
          </cell>
        </row>
        <row r="213">
          <cell r="AX213">
            <v>240024</v>
          </cell>
        </row>
        <row r="214">
          <cell r="AX214">
            <v>240025</v>
          </cell>
        </row>
        <row r="215">
          <cell r="AX215">
            <v>240026</v>
          </cell>
        </row>
        <row r="216">
          <cell r="AX216">
            <v>240027</v>
          </cell>
        </row>
        <row r="217">
          <cell r="AX217">
            <v>240028</v>
          </cell>
        </row>
        <row r="218">
          <cell r="AX218">
            <v>240029</v>
          </cell>
        </row>
        <row r="219">
          <cell r="AX219">
            <v>240030</v>
          </cell>
        </row>
        <row r="220">
          <cell r="AX220">
            <v>240031</v>
          </cell>
        </row>
        <row r="221">
          <cell r="AX221">
            <v>240032</v>
          </cell>
        </row>
        <row r="222">
          <cell r="AX222">
            <v>240033</v>
          </cell>
        </row>
        <row r="223">
          <cell r="AX223">
            <v>240034</v>
          </cell>
        </row>
        <row r="224">
          <cell r="AX224">
            <v>240035</v>
          </cell>
        </row>
        <row r="225">
          <cell r="AX225">
            <v>240036</v>
          </cell>
        </row>
        <row r="226">
          <cell r="AX226">
            <v>240037</v>
          </cell>
        </row>
        <row r="227">
          <cell r="AX227">
            <v>240038</v>
          </cell>
        </row>
        <row r="228">
          <cell r="AX228">
            <v>240039</v>
          </cell>
        </row>
        <row r="229">
          <cell r="AX229">
            <v>240040</v>
          </cell>
        </row>
        <row r="230">
          <cell r="AX230">
            <v>240041</v>
          </cell>
        </row>
        <row r="231">
          <cell r="AX231">
            <v>240042</v>
          </cell>
        </row>
        <row r="232">
          <cell r="AX232">
            <v>240043</v>
          </cell>
        </row>
        <row r="233">
          <cell r="AX233">
            <v>240044</v>
          </cell>
        </row>
        <row r="234">
          <cell r="AX234">
            <v>240045</v>
          </cell>
        </row>
        <row r="235">
          <cell r="AX235">
            <v>240046</v>
          </cell>
        </row>
        <row r="236">
          <cell r="AX236">
            <v>240047</v>
          </cell>
        </row>
        <row r="237">
          <cell r="AX237">
            <v>240048</v>
          </cell>
        </row>
        <row r="238">
          <cell r="AX238">
            <v>240049</v>
          </cell>
        </row>
        <row r="239">
          <cell r="AX239">
            <v>240050</v>
          </cell>
        </row>
        <row r="240">
          <cell r="AX240">
            <v>240051</v>
          </cell>
        </row>
        <row r="241">
          <cell r="AX241">
            <v>240052</v>
          </cell>
        </row>
        <row r="242">
          <cell r="AX242">
            <v>240053</v>
          </cell>
        </row>
        <row r="243">
          <cell r="AX243">
            <v>240054</v>
          </cell>
        </row>
        <row r="244">
          <cell r="AX244">
            <v>240055</v>
          </cell>
        </row>
        <row r="245">
          <cell r="AX245">
            <v>240056</v>
          </cell>
        </row>
        <row r="246">
          <cell r="AX246">
            <v>240057</v>
          </cell>
        </row>
        <row r="247">
          <cell r="AX247">
            <v>240058</v>
          </cell>
        </row>
        <row r="248">
          <cell r="AX248">
            <v>240059</v>
          </cell>
        </row>
        <row r="249">
          <cell r="AX249">
            <v>240060</v>
          </cell>
        </row>
        <row r="250">
          <cell r="AX250">
            <v>240061</v>
          </cell>
        </row>
        <row r="251">
          <cell r="AX251">
            <v>240062</v>
          </cell>
        </row>
        <row r="252">
          <cell r="AX252">
            <v>240063</v>
          </cell>
        </row>
        <row r="253">
          <cell r="AX253">
            <v>240064</v>
          </cell>
        </row>
        <row r="254">
          <cell r="AX254">
            <v>240065</v>
          </cell>
        </row>
        <row r="255">
          <cell r="AX255">
            <v>240066</v>
          </cell>
        </row>
        <row r="256">
          <cell r="AX256">
            <v>240067</v>
          </cell>
        </row>
        <row r="257">
          <cell r="AX257">
            <v>240068</v>
          </cell>
        </row>
        <row r="258">
          <cell r="AX258">
            <v>240069</v>
          </cell>
        </row>
        <row r="259">
          <cell r="AX259">
            <v>240070</v>
          </cell>
        </row>
        <row r="260">
          <cell r="AX260">
            <v>240071</v>
          </cell>
        </row>
        <row r="261">
          <cell r="AX261">
            <v>240072</v>
          </cell>
        </row>
        <row r="262">
          <cell r="AX262">
            <v>240073</v>
          </cell>
        </row>
        <row r="263">
          <cell r="AX263">
            <v>240074</v>
          </cell>
        </row>
        <row r="264">
          <cell r="AX264">
            <v>240075</v>
          </cell>
        </row>
        <row r="265">
          <cell r="AX265">
            <v>240076</v>
          </cell>
        </row>
        <row r="266">
          <cell r="AX266">
            <v>240077</v>
          </cell>
        </row>
        <row r="267">
          <cell r="AX267">
            <v>240078</v>
          </cell>
        </row>
        <row r="268">
          <cell r="AX268">
            <v>240079</v>
          </cell>
        </row>
        <row r="269">
          <cell r="AX269">
            <v>240080</v>
          </cell>
        </row>
        <row r="270">
          <cell r="AX270">
            <v>240081</v>
          </cell>
        </row>
        <row r="271">
          <cell r="AX271">
            <v>240082</v>
          </cell>
        </row>
        <row r="272">
          <cell r="AX272">
            <v>240083</v>
          </cell>
        </row>
        <row r="273">
          <cell r="AX273">
            <v>240084</v>
          </cell>
        </row>
        <row r="274">
          <cell r="AX274">
            <v>240085</v>
          </cell>
        </row>
        <row r="275">
          <cell r="AX275">
            <v>240086</v>
          </cell>
        </row>
        <row r="276">
          <cell r="AX276">
            <v>240087</v>
          </cell>
        </row>
        <row r="277">
          <cell r="AX277">
            <v>240088</v>
          </cell>
        </row>
        <row r="278">
          <cell r="AX278">
            <v>240089</v>
          </cell>
        </row>
        <row r="279">
          <cell r="AX279">
            <v>240090</v>
          </cell>
        </row>
        <row r="280">
          <cell r="AX280">
            <v>240091</v>
          </cell>
        </row>
        <row r="281">
          <cell r="AX281">
            <v>240092</v>
          </cell>
        </row>
        <row r="282">
          <cell r="AX282">
            <v>240093</v>
          </cell>
        </row>
        <row r="283">
          <cell r="AX283">
            <v>240094</v>
          </cell>
        </row>
        <row r="284">
          <cell r="AX284">
            <v>240095</v>
          </cell>
        </row>
        <row r="285">
          <cell r="AX285">
            <v>240096</v>
          </cell>
        </row>
        <row r="286">
          <cell r="AX286">
            <v>240097</v>
          </cell>
        </row>
        <row r="287">
          <cell r="AX287">
            <v>240098</v>
          </cell>
        </row>
        <row r="288">
          <cell r="AX288">
            <v>240099</v>
          </cell>
        </row>
        <row r="289">
          <cell r="AX289">
            <v>240100</v>
          </cell>
        </row>
        <row r="290">
          <cell r="AX290">
            <v>240101</v>
          </cell>
        </row>
        <row r="291">
          <cell r="AX291">
            <v>240102</v>
          </cell>
        </row>
        <row r="292">
          <cell r="AX292">
            <v>240103</v>
          </cell>
        </row>
        <row r="293">
          <cell r="AX293">
            <v>240104</v>
          </cell>
        </row>
        <row r="294">
          <cell r="AX294">
            <v>240105</v>
          </cell>
        </row>
        <row r="295">
          <cell r="AX295">
            <v>240106</v>
          </cell>
        </row>
        <row r="296">
          <cell r="AX296">
            <v>240107</v>
          </cell>
        </row>
        <row r="297">
          <cell r="AX297">
            <v>240108</v>
          </cell>
        </row>
        <row r="298">
          <cell r="AX298">
            <v>240109</v>
          </cell>
        </row>
        <row r="299">
          <cell r="AX299">
            <v>240110</v>
          </cell>
        </row>
        <row r="300">
          <cell r="AX300">
            <v>240111</v>
          </cell>
        </row>
        <row r="301">
          <cell r="AX301">
            <v>240112</v>
          </cell>
        </row>
        <row r="302">
          <cell r="AX302">
            <v>240113</v>
          </cell>
        </row>
        <row r="303">
          <cell r="AX303">
            <v>240114</v>
          </cell>
        </row>
        <row r="304">
          <cell r="AX304">
            <v>240115</v>
          </cell>
        </row>
        <row r="305">
          <cell r="AX305">
            <v>240116</v>
          </cell>
        </row>
        <row r="306">
          <cell r="AX306">
            <v>240117</v>
          </cell>
        </row>
        <row r="307">
          <cell r="AX307">
            <v>240118</v>
          </cell>
        </row>
        <row r="308">
          <cell r="AX308">
            <v>240119</v>
          </cell>
        </row>
        <row r="309">
          <cell r="AX309">
            <v>240120</v>
          </cell>
        </row>
        <row r="310">
          <cell r="AX310">
            <v>240121</v>
          </cell>
        </row>
        <row r="311">
          <cell r="AX311">
            <v>240122</v>
          </cell>
        </row>
        <row r="312">
          <cell r="AX312">
            <v>240123</v>
          </cell>
        </row>
        <row r="313">
          <cell r="AX313">
            <v>240124</v>
          </cell>
        </row>
        <row r="314">
          <cell r="AX314">
            <v>240125</v>
          </cell>
        </row>
        <row r="315">
          <cell r="AX315">
            <v>240126</v>
          </cell>
        </row>
        <row r="316">
          <cell r="AX316">
            <v>240127</v>
          </cell>
        </row>
        <row r="317">
          <cell r="AX317">
            <v>240128</v>
          </cell>
        </row>
        <row r="318">
          <cell r="AX318">
            <v>240129</v>
          </cell>
        </row>
        <row r="319">
          <cell r="AX319">
            <v>240130</v>
          </cell>
        </row>
        <row r="320">
          <cell r="AX320">
            <v>240131</v>
          </cell>
        </row>
        <row r="321">
          <cell r="AX321">
            <v>240132</v>
          </cell>
        </row>
        <row r="322">
          <cell r="AX322">
            <v>240133</v>
          </cell>
        </row>
        <row r="323">
          <cell r="AX323">
            <v>240134</v>
          </cell>
        </row>
        <row r="324">
          <cell r="AX324">
            <v>240135</v>
          </cell>
        </row>
        <row r="325">
          <cell r="AX325">
            <v>240136</v>
          </cell>
        </row>
        <row r="326">
          <cell r="AX326">
            <v>240137</v>
          </cell>
        </row>
        <row r="327">
          <cell r="AX327">
            <v>240138</v>
          </cell>
        </row>
        <row r="328">
          <cell r="AX328">
            <v>240139</v>
          </cell>
        </row>
        <row r="329">
          <cell r="AX329">
            <v>240140</v>
          </cell>
        </row>
        <row r="330">
          <cell r="AX330">
            <v>240141</v>
          </cell>
        </row>
        <row r="331">
          <cell r="AX331">
            <v>240142</v>
          </cell>
        </row>
        <row r="332">
          <cell r="AX332">
            <v>240143</v>
          </cell>
        </row>
        <row r="333">
          <cell r="AX333">
            <v>240144</v>
          </cell>
        </row>
        <row r="334">
          <cell r="AX334">
            <v>240145</v>
          </cell>
        </row>
        <row r="335">
          <cell r="AX335">
            <v>240146</v>
          </cell>
        </row>
        <row r="336">
          <cell r="AX336">
            <v>240147</v>
          </cell>
        </row>
        <row r="337">
          <cell r="AX337">
            <v>240148</v>
          </cell>
        </row>
        <row r="338">
          <cell r="AX338">
            <v>240149</v>
          </cell>
        </row>
        <row r="339">
          <cell r="AX339">
            <v>240150</v>
          </cell>
        </row>
        <row r="340">
          <cell r="AX340">
            <v>240151</v>
          </cell>
        </row>
        <row r="341">
          <cell r="AX341">
            <v>240152</v>
          </cell>
        </row>
        <row r="342">
          <cell r="AX342">
            <v>240153</v>
          </cell>
        </row>
        <row r="343">
          <cell r="AX343">
            <v>240154</v>
          </cell>
        </row>
        <row r="344">
          <cell r="AX344">
            <v>240155</v>
          </cell>
        </row>
        <row r="345">
          <cell r="AX345">
            <v>240156</v>
          </cell>
        </row>
        <row r="346">
          <cell r="AX346">
            <v>240157</v>
          </cell>
        </row>
        <row r="347">
          <cell r="AX347">
            <v>240158</v>
          </cell>
        </row>
        <row r="348">
          <cell r="AX348">
            <v>240159</v>
          </cell>
        </row>
        <row r="349">
          <cell r="AX349">
            <v>240160</v>
          </cell>
        </row>
        <row r="350">
          <cell r="AX350">
            <v>240161</v>
          </cell>
        </row>
        <row r="351">
          <cell r="AX351">
            <v>240162</v>
          </cell>
        </row>
        <row r="352">
          <cell r="AX352">
            <v>240163</v>
          </cell>
        </row>
        <row r="353">
          <cell r="AX353">
            <v>240164</v>
          </cell>
        </row>
        <row r="354">
          <cell r="AX354">
            <v>240165</v>
          </cell>
        </row>
        <row r="355">
          <cell r="AX355">
            <v>240166</v>
          </cell>
        </row>
        <row r="356">
          <cell r="AX356">
            <v>240167</v>
          </cell>
        </row>
        <row r="357">
          <cell r="AX357">
            <v>240168</v>
          </cell>
        </row>
        <row r="358">
          <cell r="AX358">
            <v>240169</v>
          </cell>
        </row>
        <row r="359">
          <cell r="AX359">
            <v>240170</v>
          </cell>
        </row>
        <row r="360">
          <cell r="AX360">
            <v>240171</v>
          </cell>
        </row>
        <row r="361">
          <cell r="AX361">
            <v>240172</v>
          </cell>
        </row>
        <row r="362">
          <cell r="AX362">
            <v>240173</v>
          </cell>
        </row>
        <row r="363">
          <cell r="AX363">
            <v>240174</v>
          </cell>
        </row>
        <row r="364">
          <cell r="AX364">
            <v>240175</v>
          </cell>
        </row>
        <row r="365">
          <cell r="AX365">
            <v>240176</v>
          </cell>
        </row>
        <row r="366">
          <cell r="AX366">
            <v>240177</v>
          </cell>
        </row>
        <row r="367">
          <cell r="AX367">
            <v>240178</v>
          </cell>
        </row>
        <row r="368">
          <cell r="AX368">
            <v>240179</v>
          </cell>
        </row>
        <row r="369">
          <cell r="AX369">
            <v>240180</v>
          </cell>
        </row>
        <row r="370">
          <cell r="AX370">
            <v>240181</v>
          </cell>
        </row>
        <row r="371">
          <cell r="AX371">
            <v>240182</v>
          </cell>
        </row>
        <row r="372">
          <cell r="AX372">
            <v>240183</v>
          </cell>
        </row>
        <row r="373">
          <cell r="AX373">
            <v>240184</v>
          </cell>
        </row>
        <row r="374">
          <cell r="AX374">
            <v>240185</v>
          </cell>
        </row>
        <row r="375">
          <cell r="AX375">
            <v>240186</v>
          </cell>
        </row>
        <row r="376">
          <cell r="AX376">
            <v>240187</v>
          </cell>
        </row>
        <row r="377">
          <cell r="AX377">
            <v>240188</v>
          </cell>
        </row>
        <row r="378">
          <cell r="AX378">
            <v>240189</v>
          </cell>
        </row>
        <row r="379">
          <cell r="AX379">
            <v>240190</v>
          </cell>
        </row>
        <row r="380">
          <cell r="AX380">
            <v>240191</v>
          </cell>
        </row>
        <row r="381">
          <cell r="AX381">
            <v>240192</v>
          </cell>
        </row>
        <row r="382">
          <cell r="AX382">
            <v>240193</v>
          </cell>
        </row>
        <row r="383">
          <cell r="AX383">
            <v>240194</v>
          </cell>
        </row>
        <row r="384">
          <cell r="AX384">
            <v>240195</v>
          </cell>
        </row>
        <row r="385">
          <cell r="AX385">
            <v>240196</v>
          </cell>
        </row>
        <row r="386">
          <cell r="AX386">
            <v>240197</v>
          </cell>
        </row>
        <row r="387">
          <cell r="AX387">
            <v>240198</v>
          </cell>
        </row>
        <row r="388">
          <cell r="AX388">
            <v>240199</v>
          </cell>
        </row>
        <row r="389">
          <cell r="AX389">
            <v>240200</v>
          </cell>
        </row>
        <row r="390">
          <cell r="AX390">
            <v>240201</v>
          </cell>
        </row>
        <row r="391">
          <cell r="AX391">
            <v>240202</v>
          </cell>
        </row>
        <row r="392">
          <cell r="AX392">
            <v>240203</v>
          </cell>
        </row>
        <row r="393">
          <cell r="AX393">
            <v>240204</v>
          </cell>
        </row>
        <row r="394">
          <cell r="AX394">
            <v>240205</v>
          </cell>
        </row>
        <row r="395">
          <cell r="AX395">
            <v>240206</v>
          </cell>
        </row>
        <row r="396">
          <cell r="AX396">
            <v>240207</v>
          </cell>
        </row>
        <row r="397">
          <cell r="AX397">
            <v>240208</v>
          </cell>
        </row>
        <row r="398">
          <cell r="AX398">
            <v>240209</v>
          </cell>
        </row>
        <row r="399">
          <cell r="AX399">
            <v>240210</v>
          </cell>
        </row>
        <row r="400">
          <cell r="AX400">
            <v>240211</v>
          </cell>
        </row>
        <row r="401">
          <cell r="AX401">
            <v>240212</v>
          </cell>
        </row>
        <row r="402">
          <cell r="AX402">
            <v>240213</v>
          </cell>
        </row>
        <row r="403">
          <cell r="AX403">
            <v>240214</v>
          </cell>
        </row>
        <row r="404">
          <cell r="AX404">
            <v>240215</v>
          </cell>
        </row>
        <row r="405">
          <cell r="AX405">
            <v>240216</v>
          </cell>
        </row>
        <row r="406">
          <cell r="AX406">
            <v>240217</v>
          </cell>
        </row>
        <row r="407">
          <cell r="AX407">
            <v>240218</v>
          </cell>
        </row>
        <row r="408">
          <cell r="AX408">
            <v>240219</v>
          </cell>
        </row>
        <row r="409">
          <cell r="AX409">
            <v>240220</v>
          </cell>
        </row>
        <row r="410">
          <cell r="AX410">
            <v>240221</v>
          </cell>
        </row>
        <row r="411">
          <cell r="AX411">
            <v>240222</v>
          </cell>
        </row>
        <row r="412">
          <cell r="AX412">
            <v>240223</v>
          </cell>
        </row>
        <row r="413">
          <cell r="AX413">
            <v>240224</v>
          </cell>
        </row>
        <row r="414">
          <cell r="AX414">
            <v>240225</v>
          </cell>
        </row>
        <row r="415">
          <cell r="AX415">
            <v>240226</v>
          </cell>
        </row>
        <row r="416">
          <cell r="AX416">
            <v>240227</v>
          </cell>
        </row>
        <row r="417">
          <cell r="AX417">
            <v>240228</v>
          </cell>
        </row>
        <row r="418">
          <cell r="AX418">
            <v>240229</v>
          </cell>
        </row>
        <row r="419">
          <cell r="AX419">
            <v>240230</v>
          </cell>
        </row>
        <row r="420">
          <cell r="AX420">
            <v>240231</v>
          </cell>
        </row>
        <row r="421">
          <cell r="AX421">
            <v>240232</v>
          </cell>
        </row>
        <row r="422">
          <cell r="AX422">
            <v>240233</v>
          </cell>
        </row>
        <row r="423">
          <cell r="AX423">
            <v>240234</v>
          </cell>
        </row>
        <row r="424">
          <cell r="AX424">
            <v>240235</v>
          </cell>
        </row>
        <row r="425">
          <cell r="AX425">
            <v>240236</v>
          </cell>
        </row>
        <row r="426">
          <cell r="AX426">
            <v>240237</v>
          </cell>
        </row>
        <row r="427">
          <cell r="AX427">
            <v>240238</v>
          </cell>
        </row>
        <row r="428">
          <cell r="AX428">
            <v>240239</v>
          </cell>
        </row>
        <row r="429">
          <cell r="AX429">
            <v>240240</v>
          </cell>
        </row>
        <row r="430">
          <cell r="AX430">
            <v>240241</v>
          </cell>
        </row>
        <row r="431">
          <cell r="AX431">
            <v>240242</v>
          </cell>
        </row>
        <row r="432">
          <cell r="AX432">
            <v>240243</v>
          </cell>
        </row>
        <row r="433">
          <cell r="AX433">
            <v>240244</v>
          </cell>
        </row>
        <row r="434">
          <cell r="AX434">
            <v>240245</v>
          </cell>
        </row>
        <row r="435">
          <cell r="AX435">
            <v>240246</v>
          </cell>
        </row>
        <row r="436">
          <cell r="AX436">
            <v>240247</v>
          </cell>
        </row>
        <row r="437">
          <cell r="AX437">
            <v>240248</v>
          </cell>
        </row>
        <row r="438">
          <cell r="AX438">
            <v>240249</v>
          </cell>
        </row>
        <row r="439">
          <cell r="AX439">
            <v>240250</v>
          </cell>
        </row>
        <row r="440">
          <cell r="AX440">
            <v>240251</v>
          </cell>
        </row>
        <row r="441">
          <cell r="AX441">
            <v>240252</v>
          </cell>
        </row>
        <row r="442">
          <cell r="AX442">
            <v>240253</v>
          </cell>
        </row>
        <row r="443">
          <cell r="AX443">
            <v>240254</v>
          </cell>
        </row>
        <row r="444">
          <cell r="AX444">
            <v>240255</v>
          </cell>
        </row>
        <row r="445">
          <cell r="AX445">
            <v>240256</v>
          </cell>
        </row>
        <row r="446">
          <cell r="AX446">
            <v>240257</v>
          </cell>
        </row>
        <row r="447">
          <cell r="AX447">
            <v>240258</v>
          </cell>
        </row>
        <row r="448">
          <cell r="AX448">
            <v>240259</v>
          </cell>
        </row>
        <row r="449">
          <cell r="AX449">
            <v>240260</v>
          </cell>
        </row>
        <row r="450">
          <cell r="AX450">
            <v>240261</v>
          </cell>
        </row>
        <row r="451">
          <cell r="AX451">
            <v>240262</v>
          </cell>
        </row>
        <row r="452">
          <cell r="AX452">
            <v>240263</v>
          </cell>
        </row>
        <row r="453">
          <cell r="AX453">
            <v>240264</v>
          </cell>
        </row>
        <row r="454">
          <cell r="AX454">
            <v>240265</v>
          </cell>
        </row>
        <row r="455">
          <cell r="AX455">
            <v>240266</v>
          </cell>
        </row>
        <row r="456">
          <cell r="AX456">
            <v>240267</v>
          </cell>
        </row>
        <row r="457">
          <cell r="AX457">
            <v>240268</v>
          </cell>
        </row>
        <row r="458">
          <cell r="AX458">
            <v>240269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 ภพ.30 "/>
      <sheetName val="SALE"/>
      <sheetName val="BUY"/>
      <sheetName val="ภ.พ.30_ไทย"/>
      <sheetName val="PP.30_Eng"/>
      <sheetName val="List"/>
    </sheetNames>
    <sheetDataSet>
      <sheetData sheetId="0"/>
      <sheetData sheetId="1"/>
      <sheetData sheetId="2"/>
      <sheetData sheetId="3"/>
      <sheetData sheetId="4"/>
      <sheetData sheetId="5">
        <row r="3">
          <cell r="G3" t="str">
            <v>(1.1) ขายแจ้งไว้ขาด</v>
          </cell>
        </row>
        <row r="4">
          <cell r="G4" t="str">
            <v>(1.2) ซื้อแจ้งไว้เกิน</v>
          </cell>
        </row>
        <row r="5">
          <cell r="G5" t="str">
            <v>(6.2) ซื้อแจ้งไว้ขาด</v>
          </cell>
        </row>
        <row r="6">
          <cell r="G6" t="str">
            <v>(6.2) ขายแจ้งไว้เกิน</v>
          </cell>
        </row>
        <row r="7">
          <cell r="G7" t="str">
            <v>(1.1) ขายแจ้งไว้ขาด(6.2) ซื้อแจ้งไว้ขาด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ะหน้า"/>
      <sheetName val="Mat"/>
      <sheetName val="งบดุล"/>
      <sheetName val="งบกำไรขาดทุน"/>
      <sheetName val="งบแสดง"/>
      <sheetName val="TB Link"/>
      <sheetName val="Sheet2"/>
      <sheetName val="Sheet1"/>
    </sheetNames>
    <sheetDataSet>
      <sheetData sheetId="0"/>
      <sheetData sheetId="1"/>
      <sheetData sheetId="2">
        <row r="7">
          <cell r="A7" t="str">
            <v xml:space="preserve">Sumif </v>
          </cell>
        </row>
      </sheetData>
      <sheetData sheetId="3">
        <row r="8">
          <cell r="A8" t="str">
            <v>I100</v>
          </cell>
        </row>
      </sheetData>
      <sheetData sheetId="4"/>
      <sheetData sheetId="5">
        <row r="1">
          <cell r="A1" t="str">
            <v>บริษัท ฟลายอิ้ง อีเลเฟ้นท์ อินเตอร์เนชั่นนอล เทรดดิ้ง (ประเทศไทย) จำกัด</v>
          </cell>
        </row>
        <row r="2">
          <cell r="A2" t="str">
            <v xml:space="preserve">กระดาษทำการผู้สอบบัญชี </v>
          </cell>
        </row>
        <row r="3">
          <cell r="A3" t="str">
            <v>ณ  วันที่  31 ธันวาคม พ.ศ. 2561</v>
          </cell>
        </row>
        <row r="4">
          <cell r="E4">
            <v>0</v>
          </cell>
          <cell r="J4">
            <v>-7.2759576141834259E-11</v>
          </cell>
        </row>
        <row r="5">
          <cell r="A5" t="str">
            <v>Link if</v>
          </cell>
          <cell r="E5" t="str">
            <v>Final 2017</v>
          </cell>
          <cell r="J5" t="str">
            <v>Fin 2018</v>
          </cell>
        </row>
        <row r="6">
          <cell r="A6" t="str">
            <v>A100</v>
          </cell>
          <cell r="J6">
            <v>25125.919999999998</v>
          </cell>
        </row>
        <row r="7">
          <cell r="A7" t="str">
            <v>A300</v>
          </cell>
          <cell r="J7">
            <v>1917000</v>
          </cell>
        </row>
        <row r="8">
          <cell r="A8" t="str">
            <v>A200</v>
          </cell>
          <cell r="J8">
            <v>38340</v>
          </cell>
        </row>
        <row r="9">
          <cell r="A9" t="str">
            <v>B100</v>
          </cell>
          <cell r="J9">
            <v>-30000</v>
          </cell>
        </row>
        <row r="10">
          <cell r="A10" t="str">
            <v>B100</v>
          </cell>
          <cell r="J10">
            <v>-10700</v>
          </cell>
        </row>
        <row r="11">
          <cell r="A11" t="str">
            <v>B200</v>
          </cell>
          <cell r="J11">
            <v>0</v>
          </cell>
        </row>
        <row r="12">
          <cell r="A12" t="str">
            <v>B200</v>
          </cell>
          <cell r="J12">
            <v>0</v>
          </cell>
        </row>
        <row r="13">
          <cell r="A13" t="str">
            <v>C100</v>
          </cell>
          <cell r="J13">
            <v>-2000000</v>
          </cell>
        </row>
        <row r="14">
          <cell r="J14">
            <v>78224.08</v>
          </cell>
        </row>
        <row r="15">
          <cell r="A15" t="str">
            <v>I100</v>
          </cell>
          <cell r="J15">
            <v>0</v>
          </cell>
        </row>
        <row r="16">
          <cell r="A16" t="str">
            <v>I300</v>
          </cell>
          <cell r="J16">
            <v>0</v>
          </cell>
        </row>
        <row r="17">
          <cell r="A17" t="str">
            <v>I300</v>
          </cell>
          <cell r="J17">
            <v>-38340</v>
          </cell>
        </row>
        <row r="18">
          <cell r="A18" t="str">
            <v>x100</v>
          </cell>
          <cell r="J18">
            <v>5350</v>
          </cell>
        </row>
        <row r="19">
          <cell r="A19" t="str">
            <v>X105</v>
          </cell>
          <cell r="J19">
            <v>0</v>
          </cell>
        </row>
        <row r="20">
          <cell r="A20" t="str">
            <v>X106</v>
          </cell>
          <cell r="J20">
            <v>0</v>
          </cell>
        </row>
        <row r="21">
          <cell r="A21" t="str">
            <v>Y106</v>
          </cell>
          <cell r="J21">
            <v>0</v>
          </cell>
        </row>
        <row r="22">
          <cell r="A22" t="str">
            <v>Y108</v>
          </cell>
          <cell r="J22">
            <v>0</v>
          </cell>
        </row>
        <row r="23">
          <cell r="A23" t="str">
            <v>Y113</v>
          </cell>
          <cell r="J23">
            <v>0</v>
          </cell>
        </row>
        <row r="24">
          <cell r="A24" t="str">
            <v>Y114</v>
          </cell>
          <cell r="J24">
            <v>0</v>
          </cell>
        </row>
        <row r="25">
          <cell r="A25" t="str">
            <v>Y115</v>
          </cell>
          <cell r="J25">
            <v>0</v>
          </cell>
        </row>
        <row r="26">
          <cell r="A26" t="str">
            <v>x100</v>
          </cell>
          <cell r="J26">
            <v>15000</v>
          </cell>
        </row>
        <row r="27">
          <cell r="A27" t="str">
            <v>X104</v>
          </cell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0</v>
          </cell>
        </row>
        <row r="93">
          <cell r="J93">
            <v>0</v>
          </cell>
        </row>
        <row r="94">
          <cell r="J94">
            <v>0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J123">
            <v>0</v>
          </cell>
        </row>
        <row r="124">
          <cell r="J124">
            <v>0</v>
          </cell>
        </row>
        <row r="125">
          <cell r="J125">
            <v>0</v>
          </cell>
        </row>
        <row r="126">
          <cell r="J126">
            <v>0</v>
          </cell>
        </row>
        <row r="127">
          <cell r="J127">
            <v>0</v>
          </cell>
        </row>
      </sheetData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111-00 CASH"/>
      <sheetName val="1113-01 SA KBANK 5639"/>
      <sheetName val="1113-03 SA UOB 3094"/>
      <sheetName val="1130-01 AR - TRADE"/>
      <sheetName val="1151-04 PREPAID - OTHER"/>
      <sheetName val="1151-05 INCOME WHT"/>
      <sheetName val="1151-09 INCOME WHT Y'2563"/>
      <sheetName val="1151-10 INCOME WHT-BANK "/>
      <sheetName val="1151-11 INSURANCE PREMIUMS PAID"/>
      <sheetName val="1151-12 INCOME WHT-BANK Y'2565"/>
      <sheetName val="1153-01ACCRUED INTEREST"/>
      <sheetName val="1157-00 DEFERRED INTEREST ON CA"/>
      <sheetName val="2131-04 SSO PAYABLE"/>
      <sheetName val="2131-10 ACCRUED EXP AUDIT FEES"/>
      <sheetName val="2132-01 WHT PND.1 PAYABLE"/>
      <sheetName val="2132-03 WHT PND.3 PAYABLE "/>
      <sheetName val="2132-04 WHT PND.53 PAYABLE"/>
      <sheetName val="2136-00 SUSPENSE OUTPUT TAX"/>
      <sheetName val="2137-00 REVENUE DEP. PAYABLE"/>
      <sheetName val="2150-00 HIRE PURCHASE PAYABLE"/>
      <sheetName val="2210-00 LONG-TERM DEBT-BANK LO"/>
      <sheetName val="2300-00 EMPLOYRR BENEFIT"/>
      <sheetName val="กระทบยอด ภ.พ30"/>
      <sheetName val="กระทบภ.ง.ด.1"/>
    </sheetNames>
    <sheetDataSet>
      <sheetData sheetId="0"/>
      <sheetData sheetId="1">
        <row r="3">
          <cell r="A3" t="str">
            <v>AS OF DECEMBER  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963A8-17FE-4125-88C3-1A60736E684A}">
  <sheetPr>
    <tabColor theme="0" tint="-0.499984740745262"/>
    <pageSetUpPr fitToPage="1"/>
  </sheetPr>
  <dimension ref="A1:R99"/>
  <sheetViews>
    <sheetView tabSelected="1" view="pageBreakPreview" zoomScale="70" zoomScaleNormal="85" zoomScaleSheetLayoutView="70" workbookViewId="0">
      <selection activeCell="C50" sqref="C50"/>
    </sheetView>
  </sheetViews>
  <sheetFormatPr defaultColWidth="9.375" defaultRowHeight="26.4" outlineLevelCol="1"/>
  <cols>
    <col min="1" max="1" width="9.375" style="307"/>
    <col min="2" max="2" width="13.125" style="307" customWidth="1"/>
    <col min="3" max="3" width="62" style="288" customWidth="1"/>
    <col min="4" max="4" width="50" style="288" hidden="1" customWidth="1"/>
    <col min="5" max="5" width="1.375" style="269" customWidth="1"/>
    <col min="6" max="6" width="13.375" style="270" customWidth="1"/>
    <col min="7" max="7" width="1.375" style="269" customWidth="1"/>
    <col min="8" max="9" width="22.625" style="271" customWidth="1"/>
    <col min="10" max="15" width="22.625" style="271" hidden="1" customWidth="1" outlineLevel="1"/>
    <col min="16" max="16" width="22.625" style="271" customWidth="1" collapsed="1"/>
    <col min="17" max="17" width="17.875" style="296" bestFit="1" customWidth="1"/>
    <col min="18" max="18" width="16" style="296" bestFit="1" customWidth="1"/>
    <col min="19" max="257" width="9.375" style="296"/>
    <col min="258" max="258" width="13.125" style="296" customWidth="1"/>
    <col min="259" max="259" width="50.375" style="296" customWidth="1"/>
    <col min="260" max="260" width="0" style="296" hidden="1" customWidth="1"/>
    <col min="261" max="261" width="1.375" style="296" customWidth="1"/>
    <col min="262" max="262" width="13.375" style="296" customWidth="1"/>
    <col min="263" max="263" width="1.375" style="296" customWidth="1"/>
    <col min="264" max="264" width="15.875" style="296" customWidth="1"/>
    <col min="265" max="265" width="19" style="296" customWidth="1"/>
    <col min="266" max="267" width="18.625" style="296" customWidth="1"/>
    <col min="268" max="268" width="20.625" style="296" customWidth="1"/>
    <col min="269" max="269" width="15.875" style="296" customWidth="1"/>
    <col min="270" max="270" width="23.625" style="296" customWidth="1"/>
    <col min="271" max="271" width="15.875" style="296" customWidth="1"/>
    <col min="272" max="272" width="19.375" style="296" customWidth="1"/>
    <col min="273" max="273" width="17" style="296" bestFit="1" customWidth="1"/>
    <col min="274" max="274" width="15.875" style="296" bestFit="1" customWidth="1"/>
    <col min="275" max="513" width="9.375" style="296"/>
    <col min="514" max="514" width="13.125" style="296" customWidth="1"/>
    <col min="515" max="515" width="50.375" style="296" customWidth="1"/>
    <col min="516" max="516" width="0" style="296" hidden="1" customWidth="1"/>
    <col min="517" max="517" width="1.375" style="296" customWidth="1"/>
    <col min="518" max="518" width="13.375" style="296" customWidth="1"/>
    <col min="519" max="519" width="1.375" style="296" customWidth="1"/>
    <col min="520" max="520" width="15.875" style="296" customWidth="1"/>
    <col min="521" max="521" width="19" style="296" customWidth="1"/>
    <col min="522" max="523" width="18.625" style="296" customWidth="1"/>
    <col min="524" max="524" width="20.625" style="296" customWidth="1"/>
    <col min="525" max="525" width="15.875" style="296" customWidth="1"/>
    <col min="526" max="526" width="23.625" style="296" customWidth="1"/>
    <col min="527" max="527" width="15.875" style="296" customWidth="1"/>
    <col min="528" max="528" width="19.375" style="296" customWidth="1"/>
    <col min="529" max="529" width="17" style="296" bestFit="1" customWidth="1"/>
    <col min="530" max="530" width="15.875" style="296" bestFit="1" customWidth="1"/>
    <col min="531" max="769" width="9.375" style="296"/>
    <col min="770" max="770" width="13.125" style="296" customWidth="1"/>
    <col min="771" max="771" width="50.375" style="296" customWidth="1"/>
    <col min="772" max="772" width="0" style="296" hidden="1" customWidth="1"/>
    <col min="773" max="773" width="1.375" style="296" customWidth="1"/>
    <col min="774" max="774" width="13.375" style="296" customWidth="1"/>
    <col min="775" max="775" width="1.375" style="296" customWidth="1"/>
    <col min="776" max="776" width="15.875" style="296" customWidth="1"/>
    <col min="777" max="777" width="19" style="296" customWidth="1"/>
    <col min="778" max="779" width="18.625" style="296" customWidth="1"/>
    <col min="780" max="780" width="20.625" style="296" customWidth="1"/>
    <col min="781" max="781" width="15.875" style="296" customWidth="1"/>
    <col min="782" max="782" width="23.625" style="296" customWidth="1"/>
    <col min="783" max="783" width="15.875" style="296" customWidth="1"/>
    <col min="784" max="784" width="19.375" style="296" customWidth="1"/>
    <col min="785" max="785" width="17" style="296" bestFit="1" customWidth="1"/>
    <col min="786" max="786" width="15.875" style="296" bestFit="1" customWidth="1"/>
    <col min="787" max="1025" width="9.375" style="296"/>
    <col min="1026" max="1026" width="13.125" style="296" customWidth="1"/>
    <col min="1027" max="1027" width="50.375" style="296" customWidth="1"/>
    <col min="1028" max="1028" width="0" style="296" hidden="1" customWidth="1"/>
    <col min="1029" max="1029" width="1.375" style="296" customWidth="1"/>
    <col min="1030" max="1030" width="13.375" style="296" customWidth="1"/>
    <col min="1031" max="1031" width="1.375" style="296" customWidth="1"/>
    <col min="1032" max="1032" width="15.875" style="296" customWidth="1"/>
    <col min="1033" max="1033" width="19" style="296" customWidth="1"/>
    <col min="1034" max="1035" width="18.625" style="296" customWidth="1"/>
    <col min="1036" max="1036" width="20.625" style="296" customWidth="1"/>
    <col min="1037" max="1037" width="15.875" style="296" customWidth="1"/>
    <col min="1038" max="1038" width="23.625" style="296" customWidth="1"/>
    <col min="1039" max="1039" width="15.875" style="296" customWidth="1"/>
    <col min="1040" max="1040" width="19.375" style="296" customWidth="1"/>
    <col min="1041" max="1041" width="17" style="296" bestFit="1" customWidth="1"/>
    <col min="1042" max="1042" width="15.875" style="296" bestFit="1" customWidth="1"/>
    <col min="1043" max="1281" width="9.375" style="296"/>
    <col min="1282" max="1282" width="13.125" style="296" customWidth="1"/>
    <col min="1283" max="1283" width="50.375" style="296" customWidth="1"/>
    <col min="1284" max="1284" width="0" style="296" hidden="1" customWidth="1"/>
    <col min="1285" max="1285" width="1.375" style="296" customWidth="1"/>
    <col min="1286" max="1286" width="13.375" style="296" customWidth="1"/>
    <col min="1287" max="1287" width="1.375" style="296" customWidth="1"/>
    <col min="1288" max="1288" width="15.875" style="296" customWidth="1"/>
    <col min="1289" max="1289" width="19" style="296" customWidth="1"/>
    <col min="1290" max="1291" width="18.625" style="296" customWidth="1"/>
    <col min="1292" max="1292" width="20.625" style="296" customWidth="1"/>
    <col min="1293" max="1293" width="15.875" style="296" customWidth="1"/>
    <col min="1294" max="1294" width="23.625" style="296" customWidth="1"/>
    <col min="1295" max="1295" width="15.875" style="296" customWidth="1"/>
    <col min="1296" max="1296" width="19.375" style="296" customWidth="1"/>
    <col min="1297" max="1297" width="17" style="296" bestFit="1" customWidth="1"/>
    <col min="1298" max="1298" width="15.875" style="296" bestFit="1" customWidth="1"/>
    <col min="1299" max="1537" width="9.375" style="296"/>
    <col min="1538" max="1538" width="13.125" style="296" customWidth="1"/>
    <col min="1539" max="1539" width="50.375" style="296" customWidth="1"/>
    <col min="1540" max="1540" width="0" style="296" hidden="1" customWidth="1"/>
    <col min="1541" max="1541" width="1.375" style="296" customWidth="1"/>
    <col min="1542" max="1542" width="13.375" style="296" customWidth="1"/>
    <col min="1543" max="1543" width="1.375" style="296" customWidth="1"/>
    <col min="1544" max="1544" width="15.875" style="296" customWidth="1"/>
    <col min="1545" max="1545" width="19" style="296" customWidth="1"/>
    <col min="1546" max="1547" width="18.625" style="296" customWidth="1"/>
    <col min="1548" max="1548" width="20.625" style="296" customWidth="1"/>
    <col min="1549" max="1549" width="15.875" style="296" customWidth="1"/>
    <col min="1550" max="1550" width="23.625" style="296" customWidth="1"/>
    <col min="1551" max="1551" width="15.875" style="296" customWidth="1"/>
    <col min="1552" max="1552" width="19.375" style="296" customWidth="1"/>
    <col min="1553" max="1553" width="17" style="296" bestFit="1" customWidth="1"/>
    <col min="1554" max="1554" width="15.875" style="296" bestFit="1" customWidth="1"/>
    <col min="1555" max="1793" width="9.375" style="296"/>
    <col min="1794" max="1794" width="13.125" style="296" customWidth="1"/>
    <col min="1795" max="1795" width="50.375" style="296" customWidth="1"/>
    <col min="1796" max="1796" width="0" style="296" hidden="1" customWidth="1"/>
    <col min="1797" max="1797" width="1.375" style="296" customWidth="1"/>
    <col min="1798" max="1798" width="13.375" style="296" customWidth="1"/>
    <col min="1799" max="1799" width="1.375" style="296" customWidth="1"/>
    <col min="1800" max="1800" width="15.875" style="296" customWidth="1"/>
    <col min="1801" max="1801" width="19" style="296" customWidth="1"/>
    <col min="1802" max="1803" width="18.625" style="296" customWidth="1"/>
    <col min="1804" max="1804" width="20.625" style="296" customWidth="1"/>
    <col min="1805" max="1805" width="15.875" style="296" customWidth="1"/>
    <col min="1806" max="1806" width="23.625" style="296" customWidth="1"/>
    <col min="1807" max="1807" width="15.875" style="296" customWidth="1"/>
    <col min="1808" max="1808" width="19.375" style="296" customWidth="1"/>
    <col min="1809" max="1809" width="17" style="296" bestFit="1" customWidth="1"/>
    <col min="1810" max="1810" width="15.875" style="296" bestFit="1" customWidth="1"/>
    <col min="1811" max="2049" width="9.375" style="296"/>
    <col min="2050" max="2050" width="13.125" style="296" customWidth="1"/>
    <col min="2051" max="2051" width="50.375" style="296" customWidth="1"/>
    <col min="2052" max="2052" width="0" style="296" hidden="1" customWidth="1"/>
    <col min="2053" max="2053" width="1.375" style="296" customWidth="1"/>
    <col min="2054" max="2054" width="13.375" style="296" customWidth="1"/>
    <col min="2055" max="2055" width="1.375" style="296" customWidth="1"/>
    <col min="2056" max="2056" width="15.875" style="296" customWidth="1"/>
    <col min="2057" max="2057" width="19" style="296" customWidth="1"/>
    <col min="2058" max="2059" width="18.625" style="296" customWidth="1"/>
    <col min="2060" max="2060" width="20.625" style="296" customWidth="1"/>
    <col min="2061" max="2061" width="15.875" style="296" customWidth="1"/>
    <col min="2062" max="2062" width="23.625" style="296" customWidth="1"/>
    <col min="2063" max="2063" width="15.875" style="296" customWidth="1"/>
    <col min="2064" max="2064" width="19.375" style="296" customWidth="1"/>
    <col min="2065" max="2065" width="17" style="296" bestFit="1" customWidth="1"/>
    <col min="2066" max="2066" width="15.875" style="296" bestFit="1" customWidth="1"/>
    <col min="2067" max="2305" width="9.375" style="296"/>
    <col min="2306" max="2306" width="13.125" style="296" customWidth="1"/>
    <col min="2307" max="2307" width="50.375" style="296" customWidth="1"/>
    <col min="2308" max="2308" width="0" style="296" hidden="1" customWidth="1"/>
    <col min="2309" max="2309" width="1.375" style="296" customWidth="1"/>
    <col min="2310" max="2310" width="13.375" style="296" customWidth="1"/>
    <col min="2311" max="2311" width="1.375" style="296" customWidth="1"/>
    <col min="2312" max="2312" width="15.875" style="296" customWidth="1"/>
    <col min="2313" max="2313" width="19" style="296" customWidth="1"/>
    <col min="2314" max="2315" width="18.625" style="296" customWidth="1"/>
    <col min="2316" max="2316" width="20.625" style="296" customWidth="1"/>
    <col min="2317" max="2317" width="15.875" style="296" customWidth="1"/>
    <col min="2318" max="2318" width="23.625" style="296" customWidth="1"/>
    <col min="2319" max="2319" width="15.875" style="296" customWidth="1"/>
    <col min="2320" max="2320" width="19.375" style="296" customWidth="1"/>
    <col min="2321" max="2321" width="17" style="296" bestFit="1" customWidth="1"/>
    <col min="2322" max="2322" width="15.875" style="296" bestFit="1" customWidth="1"/>
    <col min="2323" max="2561" width="9.375" style="296"/>
    <col min="2562" max="2562" width="13.125" style="296" customWidth="1"/>
    <col min="2563" max="2563" width="50.375" style="296" customWidth="1"/>
    <col min="2564" max="2564" width="0" style="296" hidden="1" customWidth="1"/>
    <col min="2565" max="2565" width="1.375" style="296" customWidth="1"/>
    <col min="2566" max="2566" width="13.375" style="296" customWidth="1"/>
    <col min="2567" max="2567" width="1.375" style="296" customWidth="1"/>
    <col min="2568" max="2568" width="15.875" style="296" customWidth="1"/>
    <col min="2569" max="2569" width="19" style="296" customWidth="1"/>
    <col min="2570" max="2571" width="18.625" style="296" customWidth="1"/>
    <col min="2572" max="2572" width="20.625" style="296" customWidth="1"/>
    <col min="2573" max="2573" width="15.875" style="296" customWidth="1"/>
    <col min="2574" max="2574" width="23.625" style="296" customWidth="1"/>
    <col min="2575" max="2575" width="15.875" style="296" customWidth="1"/>
    <col min="2576" max="2576" width="19.375" style="296" customWidth="1"/>
    <col min="2577" max="2577" width="17" style="296" bestFit="1" customWidth="1"/>
    <col min="2578" max="2578" width="15.875" style="296" bestFit="1" customWidth="1"/>
    <col min="2579" max="2817" width="9.375" style="296"/>
    <col min="2818" max="2818" width="13.125" style="296" customWidth="1"/>
    <col min="2819" max="2819" width="50.375" style="296" customWidth="1"/>
    <col min="2820" max="2820" width="0" style="296" hidden="1" customWidth="1"/>
    <col min="2821" max="2821" width="1.375" style="296" customWidth="1"/>
    <col min="2822" max="2822" width="13.375" style="296" customWidth="1"/>
    <col min="2823" max="2823" width="1.375" style="296" customWidth="1"/>
    <col min="2824" max="2824" width="15.875" style="296" customWidth="1"/>
    <col min="2825" max="2825" width="19" style="296" customWidth="1"/>
    <col min="2826" max="2827" width="18.625" style="296" customWidth="1"/>
    <col min="2828" max="2828" width="20.625" style="296" customWidth="1"/>
    <col min="2829" max="2829" width="15.875" style="296" customWidth="1"/>
    <col min="2830" max="2830" width="23.625" style="296" customWidth="1"/>
    <col min="2831" max="2831" width="15.875" style="296" customWidth="1"/>
    <col min="2832" max="2832" width="19.375" style="296" customWidth="1"/>
    <col min="2833" max="2833" width="17" style="296" bestFit="1" customWidth="1"/>
    <col min="2834" max="2834" width="15.875" style="296" bestFit="1" customWidth="1"/>
    <col min="2835" max="3073" width="9.375" style="296"/>
    <col min="3074" max="3074" width="13.125" style="296" customWidth="1"/>
    <col min="3075" max="3075" width="50.375" style="296" customWidth="1"/>
    <col min="3076" max="3076" width="0" style="296" hidden="1" customWidth="1"/>
    <col min="3077" max="3077" width="1.375" style="296" customWidth="1"/>
    <col min="3078" max="3078" width="13.375" style="296" customWidth="1"/>
    <col min="3079" max="3079" width="1.375" style="296" customWidth="1"/>
    <col min="3080" max="3080" width="15.875" style="296" customWidth="1"/>
    <col min="3081" max="3081" width="19" style="296" customWidth="1"/>
    <col min="3082" max="3083" width="18.625" style="296" customWidth="1"/>
    <col min="3084" max="3084" width="20.625" style="296" customWidth="1"/>
    <col min="3085" max="3085" width="15.875" style="296" customWidth="1"/>
    <col min="3086" max="3086" width="23.625" style="296" customWidth="1"/>
    <col min="3087" max="3087" width="15.875" style="296" customWidth="1"/>
    <col min="3088" max="3088" width="19.375" style="296" customWidth="1"/>
    <col min="3089" max="3089" width="17" style="296" bestFit="1" customWidth="1"/>
    <col min="3090" max="3090" width="15.875" style="296" bestFit="1" customWidth="1"/>
    <col min="3091" max="3329" width="9.375" style="296"/>
    <col min="3330" max="3330" width="13.125" style="296" customWidth="1"/>
    <col min="3331" max="3331" width="50.375" style="296" customWidth="1"/>
    <col min="3332" max="3332" width="0" style="296" hidden="1" customWidth="1"/>
    <col min="3333" max="3333" width="1.375" style="296" customWidth="1"/>
    <col min="3334" max="3334" width="13.375" style="296" customWidth="1"/>
    <col min="3335" max="3335" width="1.375" style="296" customWidth="1"/>
    <col min="3336" max="3336" width="15.875" style="296" customWidth="1"/>
    <col min="3337" max="3337" width="19" style="296" customWidth="1"/>
    <col min="3338" max="3339" width="18.625" style="296" customWidth="1"/>
    <col min="3340" max="3340" width="20.625" style="296" customWidth="1"/>
    <col min="3341" max="3341" width="15.875" style="296" customWidth="1"/>
    <col min="3342" max="3342" width="23.625" style="296" customWidth="1"/>
    <col min="3343" max="3343" width="15.875" style="296" customWidth="1"/>
    <col min="3344" max="3344" width="19.375" style="296" customWidth="1"/>
    <col min="3345" max="3345" width="17" style="296" bestFit="1" customWidth="1"/>
    <col min="3346" max="3346" width="15.875" style="296" bestFit="1" customWidth="1"/>
    <col min="3347" max="3585" width="9.375" style="296"/>
    <col min="3586" max="3586" width="13.125" style="296" customWidth="1"/>
    <col min="3587" max="3587" width="50.375" style="296" customWidth="1"/>
    <col min="3588" max="3588" width="0" style="296" hidden="1" customWidth="1"/>
    <col min="3589" max="3589" width="1.375" style="296" customWidth="1"/>
    <col min="3590" max="3590" width="13.375" style="296" customWidth="1"/>
    <col min="3591" max="3591" width="1.375" style="296" customWidth="1"/>
    <col min="3592" max="3592" width="15.875" style="296" customWidth="1"/>
    <col min="3593" max="3593" width="19" style="296" customWidth="1"/>
    <col min="3594" max="3595" width="18.625" style="296" customWidth="1"/>
    <col min="3596" max="3596" width="20.625" style="296" customWidth="1"/>
    <col min="3597" max="3597" width="15.875" style="296" customWidth="1"/>
    <col min="3598" max="3598" width="23.625" style="296" customWidth="1"/>
    <col min="3599" max="3599" width="15.875" style="296" customWidth="1"/>
    <col min="3600" max="3600" width="19.375" style="296" customWidth="1"/>
    <col min="3601" max="3601" width="17" style="296" bestFit="1" customWidth="1"/>
    <col min="3602" max="3602" width="15.875" style="296" bestFit="1" customWidth="1"/>
    <col min="3603" max="3841" width="9.375" style="296"/>
    <col min="3842" max="3842" width="13.125" style="296" customWidth="1"/>
    <col min="3843" max="3843" width="50.375" style="296" customWidth="1"/>
    <col min="3844" max="3844" width="0" style="296" hidden="1" customWidth="1"/>
    <col min="3845" max="3845" width="1.375" style="296" customWidth="1"/>
    <col min="3846" max="3846" width="13.375" style="296" customWidth="1"/>
    <col min="3847" max="3847" width="1.375" style="296" customWidth="1"/>
    <col min="3848" max="3848" width="15.875" style="296" customWidth="1"/>
    <col min="3849" max="3849" width="19" style="296" customWidth="1"/>
    <col min="3850" max="3851" width="18.625" style="296" customWidth="1"/>
    <col min="3852" max="3852" width="20.625" style="296" customWidth="1"/>
    <col min="3853" max="3853" width="15.875" style="296" customWidth="1"/>
    <col min="3854" max="3854" width="23.625" style="296" customWidth="1"/>
    <col min="3855" max="3855" width="15.875" style="296" customWidth="1"/>
    <col min="3856" max="3856" width="19.375" style="296" customWidth="1"/>
    <col min="3857" max="3857" width="17" style="296" bestFit="1" customWidth="1"/>
    <col min="3858" max="3858" width="15.875" style="296" bestFit="1" customWidth="1"/>
    <col min="3859" max="4097" width="9.375" style="296"/>
    <col min="4098" max="4098" width="13.125" style="296" customWidth="1"/>
    <col min="4099" max="4099" width="50.375" style="296" customWidth="1"/>
    <col min="4100" max="4100" width="0" style="296" hidden="1" customWidth="1"/>
    <col min="4101" max="4101" width="1.375" style="296" customWidth="1"/>
    <col min="4102" max="4102" width="13.375" style="296" customWidth="1"/>
    <col min="4103" max="4103" width="1.375" style="296" customWidth="1"/>
    <col min="4104" max="4104" width="15.875" style="296" customWidth="1"/>
    <col min="4105" max="4105" width="19" style="296" customWidth="1"/>
    <col min="4106" max="4107" width="18.625" style="296" customWidth="1"/>
    <col min="4108" max="4108" width="20.625" style="296" customWidth="1"/>
    <col min="4109" max="4109" width="15.875" style="296" customWidth="1"/>
    <col min="4110" max="4110" width="23.625" style="296" customWidth="1"/>
    <col min="4111" max="4111" width="15.875" style="296" customWidth="1"/>
    <col min="4112" max="4112" width="19.375" style="296" customWidth="1"/>
    <col min="4113" max="4113" width="17" style="296" bestFit="1" customWidth="1"/>
    <col min="4114" max="4114" width="15.875" style="296" bestFit="1" customWidth="1"/>
    <col min="4115" max="4353" width="9.375" style="296"/>
    <col min="4354" max="4354" width="13.125" style="296" customWidth="1"/>
    <col min="4355" max="4355" width="50.375" style="296" customWidth="1"/>
    <col min="4356" max="4356" width="0" style="296" hidden="1" customWidth="1"/>
    <col min="4357" max="4357" width="1.375" style="296" customWidth="1"/>
    <col min="4358" max="4358" width="13.375" style="296" customWidth="1"/>
    <col min="4359" max="4359" width="1.375" style="296" customWidth="1"/>
    <col min="4360" max="4360" width="15.875" style="296" customWidth="1"/>
    <col min="4361" max="4361" width="19" style="296" customWidth="1"/>
    <col min="4362" max="4363" width="18.625" style="296" customWidth="1"/>
    <col min="4364" max="4364" width="20.625" style="296" customWidth="1"/>
    <col min="4365" max="4365" width="15.875" style="296" customWidth="1"/>
    <col min="4366" max="4366" width="23.625" style="296" customWidth="1"/>
    <col min="4367" max="4367" width="15.875" style="296" customWidth="1"/>
    <col min="4368" max="4368" width="19.375" style="296" customWidth="1"/>
    <col min="4369" max="4369" width="17" style="296" bestFit="1" customWidth="1"/>
    <col min="4370" max="4370" width="15.875" style="296" bestFit="1" customWidth="1"/>
    <col min="4371" max="4609" width="9.375" style="296"/>
    <col min="4610" max="4610" width="13.125" style="296" customWidth="1"/>
    <col min="4611" max="4611" width="50.375" style="296" customWidth="1"/>
    <col min="4612" max="4612" width="0" style="296" hidden="1" customWidth="1"/>
    <col min="4613" max="4613" width="1.375" style="296" customWidth="1"/>
    <col min="4614" max="4614" width="13.375" style="296" customWidth="1"/>
    <col min="4615" max="4615" width="1.375" style="296" customWidth="1"/>
    <col min="4616" max="4616" width="15.875" style="296" customWidth="1"/>
    <col min="4617" max="4617" width="19" style="296" customWidth="1"/>
    <col min="4618" max="4619" width="18.625" style="296" customWidth="1"/>
    <col min="4620" max="4620" width="20.625" style="296" customWidth="1"/>
    <col min="4621" max="4621" width="15.875" style="296" customWidth="1"/>
    <col min="4622" max="4622" width="23.625" style="296" customWidth="1"/>
    <col min="4623" max="4623" width="15.875" style="296" customWidth="1"/>
    <col min="4624" max="4624" width="19.375" style="296" customWidth="1"/>
    <col min="4625" max="4625" width="17" style="296" bestFit="1" customWidth="1"/>
    <col min="4626" max="4626" width="15.875" style="296" bestFit="1" customWidth="1"/>
    <col min="4627" max="4865" width="9.375" style="296"/>
    <col min="4866" max="4866" width="13.125" style="296" customWidth="1"/>
    <col min="4867" max="4867" width="50.375" style="296" customWidth="1"/>
    <col min="4868" max="4868" width="0" style="296" hidden="1" customWidth="1"/>
    <col min="4869" max="4869" width="1.375" style="296" customWidth="1"/>
    <col min="4870" max="4870" width="13.375" style="296" customWidth="1"/>
    <col min="4871" max="4871" width="1.375" style="296" customWidth="1"/>
    <col min="4872" max="4872" width="15.875" style="296" customWidth="1"/>
    <col min="4873" max="4873" width="19" style="296" customWidth="1"/>
    <col min="4874" max="4875" width="18.625" style="296" customWidth="1"/>
    <col min="4876" max="4876" width="20.625" style="296" customWidth="1"/>
    <col min="4877" max="4877" width="15.875" style="296" customWidth="1"/>
    <col min="4878" max="4878" width="23.625" style="296" customWidth="1"/>
    <col min="4879" max="4879" width="15.875" style="296" customWidth="1"/>
    <col min="4880" max="4880" width="19.375" style="296" customWidth="1"/>
    <col min="4881" max="4881" width="17" style="296" bestFit="1" customWidth="1"/>
    <col min="4882" max="4882" width="15.875" style="296" bestFit="1" customWidth="1"/>
    <col min="4883" max="5121" width="9.375" style="296"/>
    <col min="5122" max="5122" width="13.125" style="296" customWidth="1"/>
    <col min="5123" max="5123" width="50.375" style="296" customWidth="1"/>
    <col min="5124" max="5124" width="0" style="296" hidden="1" customWidth="1"/>
    <col min="5125" max="5125" width="1.375" style="296" customWidth="1"/>
    <col min="5126" max="5126" width="13.375" style="296" customWidth="1"/>
    <col min="5127" max="5127" width="1.375" style="296" customWidth="1"/>
    <col min="5128" max="5128" width="15.875" style="296" customWidth="1"/>
    <col min="5129" max="5129" width="19" style="296" customWidth="1"/>
    <col min="5130" max="5131" width="18.625" style="296" customWidth="1"/>
    <col min="5132" max="5132" width="20.625" style="296" customWidth="1"/>
    <col min="5133" max="5133" width="15.875" style="296" customWidth="1"/>
    <col min="5134" max="5134" width="23.625" style="296" customWidth="1"/>
    <col min="5135" max="5135" width="15.875" style="296" customWidth="1"/>
    <col min="5136" max="5136" width="19.375" style="296" customWidth="1"/>
    <col min="5137" max="5137" width="17" style="296" bestFit="1" customWidth="1"/>
    <col min="5138" max="5138" width="15.875" style="296" bestFit="1" customWidth="1"/>
    <col min="5139" max="5377" width="9.375" style="296"/>
    <col min="5378" max="5378" width="13.125" style="296" customWidth="1"/>
    <col min="5379" max="5379" width="50.375" style="296" customWidth="1"/>
    <col min="5380" max="5380" width="0" style="296" hidden="1" customWidth="1"/>
    <col min="5381" max="5381" width="1.375" style="296" customWidth="1"/>
    <col min="5382" max="5382" width="13.375" style="296" customWidth="1"/>
    <col min="5383" max="5383" width="1.375" style="296" customWidth="1"/>
    <col min="5384" max="5384" width="15.875" style="296" customWidth="1"/>
    <col min="5385" max="5385" width="19" style="296" customWidth="1"/>
    <col min="5386" max="5387" width="18.625" style="296" customWidth="1"/>
    <col min="5388" max="5388" width="20.625" style="296" customWidth="1"/>
    <col min="5389" max="5389" width="15.875" style="296" customWidth="1"/>
    <col min="5390" max="5390" width="23.625" style="296" customWidth="1"/>
    <col min="5391" max="5391" width="15.875" style="296" customWidth="1"/>
    <col min="5392" max="5392" width="19.375" style="296" customWidth="1"/>
    <col min="5393" max="5393" width="17" style="296" bestFit="1" customWidth="1"/>
    <col min="5394" max="5394" width="15.875" style="296" bestFit="1" customWidth="1"/>
    <col min="5395" max="5633" width="9.375" style="296"/>
    <col min="5634" max="5634" width="13.125" style="296" customWidth="1"/>
    <col min="5635" max="5635" width="50.375" style="296" customWidth="1"/>
    <col min="5636" max="5636" width="0" style="296" hidden="1" customWidth="1"/>
    <col min="5637" max="5637" width="1.375" style="296" customWidth="1"/>
    <col min="5638" max="5638" width="13.375" style="296" customWidth="1"/>
    <col min="5639" max="5639" width="1.375" style="296" customWidth="1"/>
    <col min="5640" max="5640" width="15.875" style="296" customWidth="1"/>
    <col min="5641" max="5641" width="19" style="296" customWidth="1"/>
    <col min="5642" max="5643" width="18.625" style="296" customWidth="1"/>
    <col min="5644" max="5644" width="20.625" style="296" customWidth="1"/>
    <col min="5645" max="5645" width="15.875" style="296" customWidth="1"/>
    <col min="5646" max="5646" width="23.625" style="296" customWidth="1"/>
    <col min="5647" max="5647" width="15.875" style="296" customWidth="1"/>
    <col min="5648" max="5648" width="19.375" style="296" customWidth="1"/>
    <col min="5649" max="5649" width="17" style="296" bestFit="1" customWidth="1"/>
    <col min="5650" max="5650" width="15.875" style="296" bestFit="1" customWidth="1"/>
    <col min="5651" max="5889" width="9.375" style="296"/>
    <col min="5890" max="5890" width="13.125" style="296" customWidth="1"/>
    <col min="5891" max="5891" width="50.375" style="296" customWidth="1"/>
    <col min="5892" max="5892" width="0" style="296" hidden="1" customWidth="1"/>
    <col min="5893" max="5893" width="1.375" style="296" customWidth="1"/>
    <col min="5894" max="5894" width="13.375" style="296" customWidth="1"/>
    <col min="5895" max="5895" width="1.375" style="296" customWidth="1"/>
    <col min="5896" max="5896" width="15.875" style="296" customWidth="1"/>
    <col min="5897" max="5897" width="19" style="296" customWidth="1"/>
    <col min="5898" max="5899" width="18.625" style="296" customWidth="1"/>
    <col min="5900" max="5900" width="20.625" style="296" customWidth="1"/>
    <col min="5901" max="5901" width="15.875" style="296" customWidth="1"/>
    <col min="5902" max="5902" width="23.625" style="296" customWidth="1"/>
    <col min="5903" max="5903" width="15.875" style="296" customWidth="1"/>
    <col min="5904" max="5904" width="19.375" style="296" customWidth="1"/>
    <col min="5905" max="5905" width="17" style="296" bestFit="1" customWidth="1"/>
    <col min="5906" max="5906" width="15.875" style="296" bestFit="1" customWidth="1"/>
    <col min="5907" max="6145" width="9.375" style="296"/>
    <col min="6146" max="6146" width="13.125" style="296" customWidth="1"/>
    <col min="6147" max="6147" width="50.375" style="296" customWidth="1"/>
    <col min="6148" max="6148" width="0" style="296" hidden="1" customWidth="1"/>
    <col min="6149" max="6149" width="1.375" style="296" customWidth="1"/>
    <col min="6150" max="6150" width="13.375" style="296" customWidth="1"/>
    <col min="6151" max="6151" width="1.375" style="296" customWidth="1"/>
    <col min="6152" max="6152" width="15.875" style="296" customWidth="1"/>
    <col min="6153" max="6153" width="19" style="296" customWidth="1"/>
    <col min="6154" max="6155" width="18.625" style="296" customWidth="1"/>
    <col min="6156" max="6156" width="20.625" style="296" customWidth="1"/>
    <col min="6157" max="6157" width="15.875" style="296" customWidth="1"/>
    <col min="6158" max="6158" width="23.625" style="296" customWidth="1"/>
    <col min="6159" max="6159" width="15.875" style="296" customWidth="1"/>
    <col min="6160" max="6160" width="19.375" style="296" customWidth="1"/>
    <col min="6161" max="6161" width="17" style="296" bestFit="1" customWidth="1"/>
    <col min="6162" max="6162" width="15.875" style="296" bestFit="1" customWidth="1"/>
    <col min="6163" max="6401" width="9.375" style="296"/>
    <col min="6402" max="6402" width="13.125" style="296" customWidth="1"/>
    <col min="6403" max="6403" width="50.375" style="296" customWidth="1"/>
    <col min="6404" max="6404" width="0" style="296" hidden="1" customWidth="1"/>
    <col min="6405" max="6405" width="1.375" style="296" customWidth="1"/>
    <col min="6406" max="6406" width="13.375" style="296" customWidth="1"/>
    <col min="6407" max="6407" width="1.375" style="296" customWidth="1"/>
    <col min="6408" max="6408" width="15.875" style="296" customWidth="1"/>
    <col min="6409" max="6409" width="19" style="296" customWidth="1"/>
    <col min="6410" max="6411" width="18.625" style="296" customWidth="1"/>
    <col min="6412" max="6412" width="20.625" style="296" customWidth="1"/>
    <col min="6413" max="6413" width="15.875" style="296" customWidth="1"/>
    <col min="6414" max="6414" width="23.625" style="296" customWidth="1"/>
    <col min="6415" max="6415" width="15.875" style="296" customWidth="1"/>
    <col min="6416" max="6416" width="19.375" style="296" customWidth="1"/>
    <col min="6417" max="6417" width="17" style="296" bestFit="1" customWidth="1"/>
    <col min="6418" max="6418" width="15.875" style="296" bestFit="1" customWidth="1"/>
    <col min="6419" max="6657" width="9.375" style="296"/>
    <col min="6658" max="6658" width="13.125" style="296" customWidth="1"/>
    <col min="6659" max="6659" width="50.375" style="296" customWidth="1"/>
    <col min="6660" max="6660" width="0" style="296" hidden="1" customWidth="1"/>
    <col min="6661" max="6661" width="1.375" style="296" customWidth="1"/>
    <col min="6662" max="6662" width="13.375" style="296" customWidth="1"/>
    <col min="6663" max="6663" width="1.375" style="296" customWidth="1"/>
    <col min="6664" max="6664" width="15.875" style="296" customWidth="1"/>
    <col min="6665" max="6665" width="19" style="296" customWidth="1"/>
    <col min="6666" max="6667" width="18.625" style="296" customWidth="1"/>
    <col min="6668" max="6668" width="20.625" style="296" customWidth="1"/>
    <col min="6669" max="6669" width="15.875" style="296" customWidth="1"/>
    <col min="6670" max="6670" width="23.625" style="296" customWidth="1"/>
    <col min="6671" max="6671" width="15.875" style="296" customWidth="1"/>
    <col min="6672" max="6672" width="19.375" style="296" customWidth="1"/>
    <col min="6673" max="6673" width="17" style="296" bestFit="1" customWidth="1"/>
    <col min="6674" max="6674" width="15.875" style="296" bestFit="1" customWidth="1"/>
    <col min="6675" max="6913" width="9.375" style="296"/>
    <col min="6914" max="6914" width="13.125" style="296" customWidth="1"/>
    <col min="6915" max="6915" width="50.375" style="296" customWidth="1"/>
    <col min="6916" max="6916" width="0" style="296" hidden="1" customWidth="1"/>
    <col min="6917" max="6917" width="1.375" style="296" customWidth="1"/>
    <col min="6918" max="6918" width="13.375" style="296" customWidth="1"/>
    <col min="6919" max="6919" width="1.375" style="296" customWidth="1"/>
    <col min="6920" max="6920" width="15.875" style="296" customWidth="1"/>
    <col min="6921" max="6921" width="19" style="296" customWidth="1"/>
    <col min="6922" max="6923" width="18.625" style="296" customWidth="1"/>
    <col min="6924" max="6924" width="20.625" style="296" customWidth="1"/>
    <col min="6925" max="6925" width="15.875" style="296" customWidth="1"/>
    <col min="6926" max="6926" width="23.625" style="296" customWidth="1"/>
    <col min="6927" max="6927" width="15.875" style="296" customWidth="1"/>
    <col min="6928" max="6928" width="19.375" style="296" customWidth="1"/>
    <col min="6929" max="6929" width="17" style="296" bestFit="1" customWidth="1"/>
    <col min="6930" max="6930" width="15.875" style="296" bestFit="1" customWidth="1"/>
    <col min="6931" max="7169" width="9.375" style="296"/>
    <col min="7170" max="7170" width="13.125" style="296" customWidth="1"/>
    <col min="7171" max="7171" width="50.375" style="296" customWidth="1"/>
    <col min="7172" max="7172" width="0" style="296" hidden="1" customWidth="1"/>
    <col min="7173" max="7173" width="1.375" style="296" customWidth="1"/>
    <col min="7174" max="7174" width="13.375" style="296" customWidth="1"/>
    <col min="7175" max="7175" width="1.375" style="296" customWidth="1"/>
    <col min="7176" max="7176" width="15.875" style="296" customWidth="1"/>
    <col min="7177" max="7177" width="19" style="296" customWidth="1"/>
    <col min="7178" max="7179" width="18.625" style="296" customWidth="1"/>
    <col min="7180" max="7180" width="20.625" style="296" customWidth="1"/>
    <col min="7181" max="7181" width="15.875" style="296" customWidth="1"/>
    <col min="7182" max="7182" width="23.625" style="296" customWidth="1"/>
    <col min="7183" max="7183" width="15.875" style="296" customWidth="1"/>
    <col min="7184" max="7184" width="19.375" style="296" customWidth="1"/>
    <col min="7185" max="7185" width="17" style="296" bestFit="1" customWidth="1"/>
    <col min="7186" max="7186" width="15.875" style="296" bestFit="1" customWidth="1"/>
    <col min="7187" max="7425" width="9.375" style="296"/>
    <col min="7426" max="7426" width="13.125" style="296" customWidth="1"/>
    <col min="7427" max="7427" width="50.375" style="296" customWidth="1"/>
    <col min="7428" max="7428" width="0" style="296" hidden="1" customWidth="1"/>
    <col min="7429" max="7429" width="1.375" style="296" customWidth="1"/>
    <col min="7430" max="7430" width="13.375" style="296" customWidth="1"/>
    <col min="7431" max="7431" width="1.375" style="296" customWidth="1"/>
    <col min="7432" max="7432" width="15.875" style="296" customWidth="1"/>
    <col min="7433" max="7433" width="19" style="296" customWidth="1"/>
    <col min="7434" max="7435" width="18.625" style="296" customWidth="1"/>
    <col min="7436" max="7436" width="20.625" style="296" customWidth="1"/>
    <col min="7437" max="7437" width="15.875" style="296" customWidth="1"/>
    <col min="7438" max="7438" width="23.625" style="296" customWidth="1"/>
    <col min="7439" max="7439" width="15.875" style="296" customWidth="1"/>
    <col min="7440" max="7440" width="19.375" style="296" customWidth="1"/>
    <col min="7441" max="7441" width="17" style="296" bestFit="1" customWidth="1"/>
    <col min="7442" max="7442" width="15.875" style="296" bestFit="1" customWidth="1"/>
    <col min="7443" max="7681" width="9.375" style="296"/>
    <col min="7682" max="7682" width="13.125" style="296" customWidth="1"/>
    <col min="7683" max="7683" width="50.375" style="296" customWidth="1"/>
    <col min="7684" max="7684" width="0" style="296" hidden="1" customWidth="1"/>
    <col min="7685" max="7685" width="1.375" style="296" customWidth="1"/>
    <col min="7686" max="7686" width="13.375" style="296" customWidth="1"/>
    <col min="7687" max="7687" width="1.375" style="296" customWidth="1"/>
    <col min="7688" max="7688" width="15.875" style="296" customWidth="1"/>
    <col min="7689" max="7689" width="19" style="296" customWidth="1"/>
    <col min="7690" max="7691" width="18.625" style="296" customWidth="1"/>
    <col min="7692" max="7692" width="20.625" style="296" customWidth="1"/>
    <col min="7693" max="7693" width="15.875" style="296" customWidth="1"/>
    <col min="7694" max="7694" width="23.625" style="296" customWidth="1"/>
    <col min="7695" max="7695" width="15.875" style="296" customWidth="1"/>
    <col min="7696" max="7696" width="19.375" style="296" customWidth="1"/>
    <col min="7697" max="7697" width="17" style="296" bestFit="1" customWidth="1"/>
    <col min="7698" max="7698" width="15.875" style="296" bestFit="1" customWidth="1"/>
    <col min="7699" max="7937" width="9.375" style="296"/>
    <col min="7938" max="7938" width="13.125" style="296" customWidth="1"/>
    <col min="7939" max="7939" width="50.375" style="296" customWidth="1"/>
    <col min="7940" max="7940" width="0" style="296" hidden="1" customWidth="1"/>
    <col min="7941" max="7941" width="1.375" style="296" customWidth="1"/>
    <col min="7942" max="7942" width="13.375" style="296" customWidth="1"/>
    <col min="7943" max="7943" width="1.375" style="296" customWidth="1"/>
    <col min="7944" max="7944" width="15.875" style="296" customWidth="1"/>
    <col min="7945" max="7945" width="19" style="296" customWidth="1"/>
    <col min="7946" max="7947" width="18.625" style="296" customWidth="1"/>
    <col min="7948" max="7948" width="20.625" style="296" customWidth="1"/>
    <col min="7949" max="7949" width="15.875" style="296" customWidth="1"/>
    <col min="7950" max="7950" width="23.625" style="296" customWidth="1"/>
    <col min="7951" max="7951" width="15.875" style="296" customWidth="1"/>
    <col min="7952" max="7952" width="19.375" style="296" customWidth="1"/>
    <col min="7953" max="7953" width="17" style="296" bestFit="1" customWidth="1"/>
    <col min="7954" max="7954" width="15.875" style="296" bestFit="1" customWidth="1"/>
    <col min="7955" max="8193" width="9.375" style="296"/>
    <col min="8194" max="8194" width="13.125" style="296" customWidth="1"/>
    <col min="8195" max="8195" width="50.375" style="296" customWidth="1"/>
    <col min="8196" max="8196" width="0" style="296" hidden="1" customWidth="1"/>
    <col min="8197" max="8197" width="1.375" style="296" customWidth="1"/>
    <col min="8198" max="8198" width="13.375" style="296" customWidth="1"/>
    <col min="8199" max="8199" width="1.375" style="296" customWidth="1"/>
    <col min="8200" max="8200" width="15.875" style="296" customWidth="1"/>
    <col min="8201" max="8201" width="19" style="296" customWidth="1"/>
    <col min="8202" max="8203" width="18.625" style="296" customWidth="1"/>
    <col min="8204" max="8204" width="20.625" style="296" customWidth="1"/>
    <col min="8205" max="8205" width="15.875" style="296" customWidth="1"/>
    <col min="8206" max="8206" width="23.625" style="296" customWidth="1"/>
    <col min="8207" max="8207" width="15.875" style="296" customWidth="1"/>
    <col min="8208" max="8208" width="19.375" style="296" customWidth="1"/>
    <col min="8209" max="8209" width="17" style="296" bestFit="1" customWidth="1"/>
    <col min="8210" max="8210" width="15.875" style="296" bestFit="1" customWidth="1"/>
    <col min="8211" max="8449" width="9.375" style="296"/>
    <col min="8450" max="8450" width="13.125" style="296" customWidth="1"/>
    <col min="8451" max="8451" width="50.375" style="296" customWidth="1"/>
    <col min="8452" max="8452" width="0" style="296" hidden="1" customWidth="1"/>
    <col min="8453" max="8453" width="1.375" style="296" customWidth="1"/>
    <col min="8454" max="8454" width="13.375" style="296" customWidth="1"/>
    <col min="8455" max="8455" width="1.375" style="296" customWidth="1"/>
    <col min="8456" max="8456" width="15.875" style="296" customWidth="1"/>
    <col min="8457" max="8457" width="19" style="296" customWidth="1"/>
    <col min="8458" max="8459" width="18.625" style="296" customWidth="1"/>
    <col min="8460" max="8460" width="20.625" style="296" customWidth="1"/>
    <col min="8461" max="8461" width="15.875" style="296" customWidth="1"/>
    <col min="8462" max="8462" width="23.625" style="296" customWidth="1"/>
    <col min="8463" max="8463" width="15.875" style="296" customWidth="1"/>
    <col min="8464" max="8464" width="19.375" style="296" customWidth="1"/>
    <col min="8465" max="8465" width="17" style="296" bestFit="1" customWidth="1"/>
    <col min="8466" max="8466" width="15.875" style="296" bestFit="1" customWidth="1"/>
    <col min="8467" max="8705" width="9.375" style="296"/>
    <col min="8706" max="8706" width="13.125" style="296" customWidth="1"/>
    <col min="8707" max="8707" width="50.375" style="296" customWidth="1"/>
    <col min="8708" max="8708" width="0" style="296" hidden="1" customWidth="1"/>
    <col min="8709" max="8709" width="1.375" style="296" customWidth="1"/>
    <col min="8710" max="8710" width="13.375" style="296" customWidth="1"/>
    <col min="8711" max="8711" width="1.375" style="296" customWidth="1"/>
    <col min="8712" max="8712" width="15.875" style="296" customWidth="1"/>
    <col min="8713" max="8713" width="19" style="296" customWidth="1"/>
    <col min="8714" max="8715" width="18.625" style="296" customWidth="1"/>
    <col min="8716" max="8716" width="20.625" style="296" customWidth="1"/>
    <col min="8717" max="8717" width="15.875" style="296" customWidth="1"/>
    <col min="8718" max="8718" width="23.625" style="296" customWidth="1"/>
    <col min="8719" max="8719" width="15.875" style="296" customWidth="1"/>
    <col min="8720" max="8720" width="19.375" style="296" customWidth="1"/>
    <col min="8721" max="8721" width="17" style="296" bestFit="1" customWidth="1"/>
    <col min="8722" max="8722" width="15.875" style="296" bestFit="1" customWidth="1"/>
    <col min="8723" max="8961" width="9.375" style="296"/>
    <col min="8962" max="8962" width="13.125" style="296" customWidth="1"/>
    <col min="8963" max="8963" width="50.375" style="296" customWidth="1"/>
    <col min="8964" max="8964" width="0" style="296" hidden="1" customWidth="1"/>
    <col min="8965" max="8965" width="1.375" style="296" customWidth="1"/>
    <col min="8966" max="8966" width="13.375" style="296" customWidth="1"/>
    <col min="8967" max="8967" width="1.375" style="296" customWidth="1"/>
    <col min="8968" max="8968" width="15.875" style="296" customWidth="1"/>
    <col min="8969" max="8969" width="19" style="296" customWidth="1"/>
    <col min="8970" max="8971" width="18.625" style="296" customWidth="1"/>
    <col min="8972" max="8972" width="20.625" style="296" customWidth="1"/>
    <col min="8973" max="8973" width="15.875" style="296" customWidth="1"/>
    <col min="8974" max="8974" width="23.625" style="296" customWidth="1"/>
    <col min="8975" max="8975" width="15.875" style="296" customWidth="1"/>
    <col min="8976" max="8976" width="19.375" style="296" customWidth="1"/>
    <col min="8977" max="8977" width="17" style="296" bestFit="1" customWidth="1"/>
    <col min="8978" max="8978" width="15.875" style="296" bestFit="1" customWidth="1"/>
    <col min="8979" max="9217" width="9.375" style="296"/>
    <col min="9218" max="9218" width="13.125" style="296" customWidth="1"/>
    <col min="9219" max="9219" width="50.375" style="296" customWidth="1"/>
    <col min="9220" max="9220" width="0" style="296" hidden="1" customWidth="1"/>
    <col min="9221" max="9221" width="1.375" style="296" customWidth="1"/>
    <col min="9222" max="9222" width="13.375" style="296" customWidth="1"/>
    <col min="9223" max="9223" width="1.375" style="296" customWidth="1"/>
    <col min="9224" max="9224" width="15.875" style="296" customWidth="1"/>
    <col min="9225" max="9225" width="19" style="296" customWidth="1"/>
    <col min="9226" max="9227" width="18.625" style="296" customWidth="1"/>
    <col min="9228" max="9228" width="20.625" style="296" customWidth="1"/>
    <col min="9229" max="9229" width="15.875" style="296" customWidth="1"/>
    <col min="9230" max="9230" width="23.625" style="296" customWidth="1"/>
    <col min="9231" max="9231" width="15.875" style="296" customWidth="1"/>
    <col min="9232" max="9232" width="19.375" style="296" customWidth="1"/>
    <col min="9233" max="9233" width="17" style="296" bestFit="1" customWidth="1"/>
    <col min="9234" max="9234" width="15.875" style="296" bestFit="1" customWidth="1"/>
    <col min="9235" max="9473" width="9.375" style="296"/>
    <col min="9474" max="9474" width="13.125" style="296" customWidth="1"/>
    <col min="9475" max="9475" width="50.375" style="296" customWidth="1"/>
    <col min="9476" max="9476" width="0" style="296" hidden="1" customWidth="1"/>
    <col min="9477" max="9477" width="1.375" style="296" customWidth="1"/>
    <col min="9478" max="9478" width="13.375" style="296" customWidth="1"/>
    <col min="9479" max="9479" width="1.375" style="296" customWidth="1"/>
    <col min="9480" max="9480" width="15.875" style="296" customWidth="1"/>
    <col min="9481" max="9481" width="19" style="296" customWidth="1"/>
    <col min="9482" max="9483" width="18.625" style="296" customWidth="1"/>
    <col min="9484" max="9484" width="20.625" style="296" customWidth="1"/>
    <col min="9485" max="9485" width="15.875" style="296" customWidth="1"/>
    <col min="9486" max="9486" width="23.625" style="296" customWidth="1"/>
    <col min="9487" max="9487" width="15.875" style="296" customWidth="1"/>
    <col min="9488" max="9488" width="19.375" style="296" customWidth="1"/>
    <col min="9489" max="9489" width="17" style="296" bestFit="1" customWidth="1"/>
    <col min="9490" max="9490" width="15.875" style="296" bestFit="1" customWidth="1"/>
    <col min="9491" max="9729" width="9.375" style="296"/>
    <col min="9730" max="9730" width="13.125" style="296" customWidth="1"/>
    <col min="9731" max="9731" width="50.375" style="296" customWidth="1"/>
    <col min="9732" max="9732" width="0" style="296" hidden="1" customWidth="1"/>
    <col min="9733" max="9733" width="1.375" style="296" customWidth="1"/>
    <col min="9734" max="9734" width="13.375" style="296" customWidth="1"/>
    <col min="9735" max="9735" width="1.375" style="296" customWidth="1"/>
    <col min="9736" max="9736" width="15.875" style="296" customWidth="1"/>
    <col min="9737" max="9737" width="19" style="296" customWidth="1"/>
    <col min="9738" max="9739" width="18.625" style="296" customWidth="1"/>
    <col min="9740" max="9740" width="20.625" style="296" customWidth="1"/>
    <col min="9741" max="9741" width="15.875" style="296" customWidth="1"/>
    <col min="9742" max="9742" width="23.625" style="296" customWidth="1"/>
    <col min="9743" max="9743" width="15.875" style="296" customWidth="1"/>
    <col min="9744" max="9744" width="19.375" style="296" customWidth="1"/>
    <col min="9745" max="9745" width="17" style="296" bestFit="1" customWidth="1"/>
    <col min="9746" max="9746" width="15.875" style="296" bestFit="1" customWidth="1"/>
    <col min="9747" max="9985" width="9.375" style="296"/>
    <col min="9986" max="9986" width="13.125" style="296" customWidth="1"/>
    <col min="9987" max="9987" width="50.375" style="296" customWidth="1"/>
    <col min="9988" max="9988" width="0" style="296" hidden="1" customWidth="1"/>
    <col min="9989" max="9989" width="1.375" style="296" customWidth="1"/>
    <col min="9990" max="9990" width="13.375" style="296" customWidth="1"/>
    <col min="9991" max="9991" width="1.375" style="296" customWidth="1"/>
    <col min="9992" max="9992" width="15.875" style="296" customWidth="1"/>
    <col min="9993" max="9993" width="19" style="296" customWidth="1"/>
    <col min="9994" max="9995" width="18.625" style="296" customWidth="1"/>
    <col min="9996" max="9996" width="20.625" style="296" customWidth="1"/>
    <col min="9997" max="9997" width="15.875" style="296" customWidth="1"/>
    <col min="9998" max="9998" width="23.625" style="296" customWidth="1"/>
    <col min="9999" max="9999" width="15.875" style="296" customWidth="1"/>
    <col min="10000" max="10000" width="19.375" style="296" customWidth="1"/>
    <col min="10001" max="10001" width="17" style="296" bestFit="1" customWidth="1"/>
    <col min="10002" max="10002" width="15.875" style="296" bestFit="1" customWidth="1"/>
    <col min="10003" max="10241" width="9.375" style="296"/>
    <col min="10242" max="10242" width="13.125" style="296" customWidth="1"/>
    <col min="10243" max="10243" width="50.375" style="296" customWidth="1"/>
    <col min="10244" max="10244" width="0" style="296" hidden="1" customWidth="1"/>
    <col min="10245" max="10245" width="1.375" style="296" customWidth="1"/>
    <col min="10246" max="10246" width="13.375" style="296" customWidth="1"/>
    <col min="10247" max="10247" width="1.375" style="296" customWidth="1"/>
    <col min="10248" max="10248" width="15.875" style="296" customWidth="1"/>
    <col min="10249" max="10249" width="19" style="296" customWidth="1"/>
    <col min="10250" max="10251" width="18.625" style="296" customWidth="1"/>
    <col min="10252" max="10252" width="20.625" style="296" customWidth="1"/>
    <col min="10253" max="10253" width="15.875" style="296" customWidth="1"/>
    <col min="10254" max="10254" width="23.625" style="296" customWidth="1"/>
    <col min="10255" max="10255" width="15.875" style="296" customWidth="1"/>
    <col min="10256" max="10256" width="19.375" style="296" customWidth="1"/>
    <col min="10257" max="10257" width="17" style="296" bestFit="1" customWidth="1"/>
    <col min="10258" max="10258" width="15.875" style="296" bestFit="1" customWidth="1"/>
    <col min="10259" max="10497" width="9.375" style="296"/>
    <col min="10498" max="10498" width="13.125" style="296" customWidth="1"/>
    <col min="10499" max="10499" width="50.375" style="296" customWidth="1"/>
    <col min="10500" max="10500" width="0" style="296" hidden="1" customWidth="1"/>
    <col min="10501" max="10501" width="1.375" style="296" customWidth="1"/>
    <col min="10502" max="10502" width="13.375" style="296" customWidth="1"/>
    <col min="10503" max="10503" width="1.375" style="296" customWidth="1"/>
    <col min="10504" max="10504" width="15.875" style="296" customWidth="1"/>
    <col min="10505" max="10505" width="19" style="296" customWidth="1"/>
    <col min="10506" max="10507" width="18.625" style="296" customWidth="1"/>
    <col min="10508" max="10508" width="20.625" style="296" customWidth="1"/>
    <col min="10509" max="10509" width="15.875" style="296" customWidth="1"/>
    <col min="10510" max="10510" width="23.625" style="296" customWidth="1"/>
    <col min="10511" max="10511" width="15.875" style="296" customWidth="1"/>
    <col min="10512" max="10512" width="19.375" style="296" customWidth="1"/>
    <col min="10513" max="10513" width="17" style="296" bestFit="1" customWidth="1"/>
    <col min="10514" max="10514" width="15.875" style="296" bestFit="1" customWidth="1"/>
    <col min="10515" max="10753" width="9.375" style="296"/>
    <col min="10754" max="10754" width="13.125" style="296" customWidth="1"/>
    <col min="10755" max="10755" width="50.375" style="296" customWidth="1"/>
    <col min="10756" max="10756" width="0" style="296" hidden="1" customWidth="1"/>
    <col min="10757" max="10757" width="1.375" style="296" customWidth="1"/>
    <col min="10758" max="10758" width="13.375" style="296" customWidth="1"/>
    <col min="10759" max="10759" width="1.375" style="296" customWidth="1"/>
    <col min="10760" max="10760" width="15.875" style="296" customWidth="1"/>
    <col min="10761" max="10761" width="19" style="296" customWidth="1"/>
    <col min="10762" max="10763" width="18.625" style="296" customWidth="1"/>
    <col min="10764" max="10764" width="20.625" style="296" customWidth="1"/>
    <col min="10765" max="10765" width="15.875" style="296" customWidth="1"/>
    <col min="10766" max="10766" width="23.625" style="296" customWidth="1"/>
    <col min="10767" max="10767" width="15.875" style="296" customWidth="1"/>
    <col min="10768" max="10768" width="19.375" style="296" customWidth="1"/>
    <col min="10769" max="10769" width="17" style="296" bestFit="1" customWidth="1"/>
    <col min="10770" max="10770" width="15.875" style="296" bestFit="1" customWidth="1"/>
    <col min="10771" max="11009" width="9.375" style="296"/>
    <col min="11010" max="11010" width="13.125" style="296" customWidth="1"/>
    <col min="11011" max="11011" width="50.375" style="296" customWidth="1"/>
    <col min="11012" max="11012" width="0" style="296" hidden="1" customWidth="1"/>
    <col min="11013" max="11013" width="1.375" style="296" customWidth="1"/>
    <col min="11014" max="11014" width="13.375" style="296" customWidth="1"/>
    <col min="11015" max="11015" width="1.375" style="296" customWidth="1"/>
    <col min="11016" max="11016" width="15.875" style="296" customWidth="1"/>
    <col min="11017" max="11017" width="19" style="296" customWidth="1"/>
    <col min="11018" max="11019" width="18.625" style="296" customWidth="1"/>
    <col min="11020" max="11020" width="20.625" style="296" customWidth="1"/>
    <col min="11021" max="11021" width="15.875" style="296" customWidth="1"/>
    <col min="11022" max="11022" width="23.625" style="296" customWidth="1"/>
    <col min="11023" max="11023" width="15.875" style="296" customWidth="1"/>
    <col min="11024" max="11024" width="19.375" style="296" customWidth="1"/>
    <col min="11025" max="11025" width="17" style="296" bestFit="1" customWidth="1"/>
    <col min="11026" max="11026" width="15.875" style="296" bestFit="1" customWidth="1"/>
    <col min="11027" max="11265" width="9.375" style="296"/>
    <col min="11266" max="11266" width="13.125" style="296" customWidth="1"/>
    <col min="11267" max="11267" width="50.375" style="296" customWidth="1"/>
    <col min="11268" max="11268" width="0" style="296" hidden="1" customWidth="1"/>
    <col min="11269" max="11269" width="1.375" style="296" customWidth="1"/>
    <col min="11270" max="11270" width="13.375" style="296" customWidth="1"/>
    <col min="11271" max="11271" width="1.375" style="296" customWidth="1"/>
    <col min="11272" max="11272" width="15.875" style="296" customWidth="1"/>
    <col min="11273" max="11273" width="19" style="296" customWidth="1"/>
    <col min="11274" max="11275" width="18.625" style="296" customWidth="1"/>
    <col min="11276" max="11276" width="20.625" style="296" customWidth="1"/>
    <col min="11277" max="11277" width="15.875" style="296" customWidth="1"/>
    <col min="11278" max="11278" width="23.625" style="296" customWidth="1"/>
    <col min="11279" max="11279" width="15.875" style="296" customWidth="1"/>
    <col min="11280" max="11280" width="19.375" style="296" customWidth="1"/>
    <col min="11281" max="11281" width="17" style="296" bestFit="1" customWidth="1"/>
    <col min="11282" max="11282" width="15.875" style="296" bestFit="1" customWidth="1"/>
    <col min="11283" max="11521" width="9.375" style="296"/>
    <col min="11522" max="11522" width="13.125" style="296" customWidth="1"/>
    <col min="11523" max="11523" width="50.375" style="296" customWidth="1"/>
    <col min="11524" max="11524" width="0" style="296" hidden="1" customWidth="1"/>
    <col min="11525" max="11525" width="1.375" style="296" customWidth="1"/>
    <col min="11526" max="11526" width="13.375" style="296" customWidth="1"/>
    <col min="11527" max="11527" width="1.375" style="296" customWidth="1"/>
    <col min="11528" max="11528" width="15.875" style="296" customWidth="1"/>
    <col min="11529" max="11529" width="19" style="296" customWidth="1"/>
    <col min="11530" max="11531" width="18.625" style="296" customWidth="1"/>
    <col min="11532" max="11532" width="20.625" style="296" customWidth="1"/>
    <col min="11533" max="11533" width="15.875" style="296" customWidth="1"/>
    <col min="11534" max="11534" width="23.625" style="296" customWidth="1"/>
    <col min="11535" max="11535" width="15.875" style="296" customWidth="1"/>
    <col min="11536" max="11536" width="19.375" style="296" customWidth="1"/>
    <col min="11537" max="11537" width="17" style="296" bestFit="1" customWidth="1"/>
    <col min="11538" max="11538" width="15.875" style="296" bestFit="1" customWidth="1"/>
    <col min="11539" max="11777" width="9.375" style="296"/>
    <col min="11778" max="11778" width="13.125" style="296" customWidth="1"/>
    <col min="11779" max="11779" width="50.375" style="296" customWidth="1"/>
    <col min="11780" max="11780" width="0" style="296" hidden="1" customWidth="1"/>
    <col min="11781" max="11781" width="1.375" style="296" customWidth="1"/>
    <col min="11782" max="11782" width="13.375" style="296" customWidth="1"/>
    <col min="11783" max="11783" width="1.375" style="296" customWidth="1"/>
    <col min="11784" max="11784" width="15.875" style="296" customWidth="1"/>
    <col min="11785" max="11785" width="19" style="296" customWidth="1"/>
    <col min="11786" max="11787" width="18.625" style="296" customWidth="1"/>
    <col min="11788" max="11788" width="20.625" style="296" customWidth="1"/>
    <col min="11789" max="11789" width="15.875" style="296" customWidth="1"/>
    <col min="11790" max="11790" width="23.625" style="296" customWidth="1"/>
    <col min="11791" max="11791" width="15.875" style="296" customWidth="1"/>
    <col min="11792" max="11792" width="19.375" style="296" customWidth="1"/>
    <col min="11793" max="11793" width="17" style="296" bestFit="1" customWidth="1"/>
    <col min="11794" max="11794" width="15.875" style="296" bestFit="1" customWidth="1"/>
    <col min="11795" max="12033" width="9.375" style="296"/>
    <col min="12034" max="12034" width="13.125" style="296" customWidth="1"/>
    <col min="12035" max="12035" width="50.375" style="296" customWidth="1"/>
    <col min="12036" max="12036" width="0" style="296" hidden="1" customWidth="1"/>
    <col min="12037" max="12037" width="1.375" style="296" customWidth="1"/>
    <col min="12038" max="12038" width="13.375" style="296" customWidth="1"/>
    <col min="12039" max="12039" width="1.375" style="296" customWidth="1"/>
    <col min="12040" max="12040" width="15.875" style="296" customWidth="1"/>
    <col min="12041" max="12041" width="19" style="296" customWidth="1"/>
    <col min="12042" max="12043" width="18.625" style="296" customWidth="1"/>
    <col min="12044" max="12044" width="20.625" style="296" customWidth="1"/>
    <col min="12045" max="12045" width="15.875" style="296" customWidth="1"/>
    <col min="12046" max="12046" width="23.625" style="296" customWidth="1"/>
    <col min="12047" max="12047" width="15.875" style="296" customWidth="1"/>
    <col min="12048" max="12048" width="19.375" style="296" customWidth="1"/>
    <col min="12049" max="12049" width="17" style="296" bestFit="1" customWidth="1"/>
    <col min="12050" max="12050" width="15.875" style="296" bestFit="1" customWidth="1"/>
    <col min="12051" max="12289" width="9.375" style="296"/>
    <col min="12290" max="12290" width="13.125" style="296" customWidth="1"/>
    <col min="12291" max="12291" width="50.375" style="296" customWidth="1"/>
    <col min="12292" max="12292" width="0" style="296" hidden="1" customWidth="1"/>
    <col min="12293" max="12293" width="1.375" style="296" customWidth="1"/>
    <col min="12294" max="12294" width="13.375" style="296" customWidth="1"/>
    <col min="12295" max="12295" width="1.375" style="296" customWidth="1"/>
    <col min="12296" max="12296" width="15.875" style="296" customWidth="1"/>
    <col min="12297" max="12297" width="19" style="296" customWidth="1"/>
    <col min="12298" max="12299" width="18.625" style="296" customWidth="1"/>
    <col min="12300" max="12300" width="20.625" style="296" customWidth="1"/>
    <col min="12301" max="12301" width="15.875" style="296" customWidth="1"/>
    <col min="12302" max="12302" width="23.625" style="296" customWidth="1"/>
    <col min="12303" max="12303" width="15.875" style="296" customWidth="1"/>
    <col min="12304" max="12304" width="19.375" style="296" customWidth="1"/>
    <col min="12305" max="12305" width="17" style="296" bestFit="1" customWidth="1"/>
    <col min="12306" max="12306" width="15.875" style="296" bestFit="1" customWidth="1"/>
    <col min="12307" max="12545" width="9.375" style="296"/>
    <col min="12546" max="12546" width="13.125" style="296" customWidth="1"/>
    <col min="12547" max="12547" width="50.375" style="296" customWidth="1"/>
    <col min="12548" max="12548" width="0" style="296" hidden="1" customWidth="1"/>
    <col min="12549" max="12549" width="1.375" style="296" customWidth="1"/>
    <col min="12550" max="12550" width="13.375" style="296" customWidth="1"/>
    <col min="12551" max="12551" width="1.375" style="296" customWidth="1"/>
    <col min="12552" max="12552" width="15.875" style="296" customWidth="1"/>
    <col min="12553" max="12553" width="19" style="296" customWidth="1"/>
    <col min="12554" max="12555" width="18.625" style="296" customWidth="1"/>
    <col min="12556" max="12556" width="20.625" style="296" customWidth="1"/>
    <col min="12557" max="12557" width="15.875" style="296" customWidth="1"/>
    <col min="12558" max="12558" width="23.625" style="296" customWidth="1"/>
    <col min="12559" max="12559" width="15.875" style="296" customWidth="1"/>
    <col min="12560" max="12560" width="19.375" style="296" customWidth="1"/>
    <col min="12561" max="12561" width="17" style="296" bestFit="1" customWidth="1"/>
    <col min="12562" max="12562" width="15.875" style="296" bestFit="1" customWidth="1"/>
    <col min="12563" max="12801" width="9.375" style="296"/>
    <col min="12802" max="12802" width="13.125" style="296" customWidth="1"/>
    <col min="12803" max="12803" width="50.375" style="296" customWidth="1"/>
    <col min="12804" max="12804" width="0" style="296" hidden="1" customWidth="1"/>
    <col min="12805" max="12805" width="1.375" style="296" customWidth="1"/>
    <col min="12806" max="12806" width="13.375" style="296" customWidth="1"/>
    <col min="12807" max="12807" width="1.375" style="296" customWidth="1"/>
    <col min="12808" max="12808" width="15.875" style="296" customWidth="1"/>
    <col min="12809" max="12809" width="19" style="296" customWidth="1"/>
    <col min="12810" max="12811" width="18.625" style="296" customWidth="1"/>
    <col min="12812" max="12812" width="20.625" style="296" customWidth="1"/>
    <col min="12813" max="12813" width="15.875" style="296" customWidth="1"/>
    <col min="12814" max="12814" width="23.625" style="296" customWidth="1"/>
    <col min="12815" max="12815" width="15.875" style="296" customWidth="1"/>
    <col min="12816" max="12816" width="19.375" style="296" customWidth="1"/>
    <col min="12817" max="12817" width="17" style="296" bestFit="1" customWidth="1"/>
    <col min="12818" max="12818" width="15.875" style="296" bestFit="1" customWidth="1"/>
    <col min="12819" max="13057" width="9.375" style="296"/>
    <col min="13058" max="13058" width="13.125" style="296" customWidth="1"/>
    <col min="13059" max="13059" width="50.375" style="296" customWidth="1"/>
    <col min="13060" max="13060" width="0" style="296" hidden="1" customWidth="1"/>
    <col min="13061" max="13061" width="1.375" style="296" customWidth="1"/>
    <col min="13062" max="13062" width="13.375" style="296" customWidth="1"/>
    <col min="13063" max="13063" width="1.375" style="296" customWidth="1"/>
    <col min="13064" max="13064" width="15.875" style="296" customWidth="1"/>
    <col min="13065" max="13065" width="19" style="296" customWidth="1"/>
    <col min="13066" max="13067" width="18.625" style="296" customWidth="1"/>
    <col min="13068" max="13068" width="20.625" style="296" customWidth="1"/>
    <col min="13069" max="13069" width="15.875" style="296" customWidth="1"/>
    <col min="13070" max="13070" width="23.625" style="296" customWidth="1"/>
    <col min="13071" max="13071" width="15.875" style="296" customWidth="1"/>
    <col min="13072" max="13072" width="19.375" style="296" customWidth="1"/>
    <col min="13073" max="13073" width="17" style="296" bestFit="1" customWidth="1"/>
    <col min="13074" max="13074" width="15.875" style="296" bestFit="1" customWidth="1"/>
    <col min="13075" max="13313" width="9.375" style="296"/>
    <col min="13314" max="13314" width="13.125" style="296" customWidth="1"/>
    <col min="13315" max="13315" width="50.375" style="296" customWidth="1"/>
    <col min="13316" max="13316" width="0" style="296" hidden="1" customWidth="1"/>
    <col min="13317" max="13317" width="1.375" style="296" customWidth="1"/>
    <col min="13318" max="13318" width="13.375" style="296" customWidth="1"/>
    <col min="13319" max="13319" width="1.375" style="296" customWidth="1"/>
    <col min="13320" max="13320" width="15.875" style="296" customWidth="1"/>
    <col min="13321" max="13321" width="19" style="296" customWidth="1"/>
    <col min="13322" max="13323" width="18.625" style="296" customWidth="1"/>
    <col min="13324" max="13324" width="20.625" style="296" customWidth="1"/>
    <col min="13325" max="13325" width="15.875" style="296" customWidth="1"/>
    <col min="13326" max="13326" width="23.625" style="296" customWidth="1"/>
    <col min="13327" max="13327" width="15.875" style="296" customWidth="1"/>
    <col min="13328" max="13328" width="19.375" style="296" customWidth="1"/>
    <col min="13329" max="13329" width="17" style="296" bestFit="1" customWidth="1"/>
    <col min="13330" max="13330" width="15.875" style="296" bestFit="1" customWidth="1"/>
    <col min="13331" max="13569" width="9.375" style="296"/>
    <col min="13570" max="13570" width="13.125" style="296" customWidth="1"/>
    <col min="13571" max="13571" width="50.375" style="296" customWidth="1"/>
    <col min="13572" max="13572" width="0" style="296" hidden="1" customWidth="1"/>
    <col min="13573" max="13573" width="1.375" style="296" customWidth="1"/>
    <col min="13574" max="13574" width="13.375" style="296" customWidth="1"/>
    <col min="13575" max="13575" width="1.375" style="296" customWidth="1"/>
    <col min="13576" max="13576" width="15.875" style="296" customWidth="1"/>
    <col min="13577" max="13577" width="19" style="296" customWidth="1"/>
    <col min="13578" max="13579" width="18.625" style="296" customWidth="1"/>
    <col min="13580" max="13580" width="20.625" style="296" customWidth="1"/>
    <col min="13581" max="13581" width="15.875" style="296" customWidth="1"/>
    <col min="13582" max="13582" width="23.625" style="296" customWidth="1"/>
    <col min="13583" max="13583" width="15.875" style="296" customWidth="1"/>
    <col min="13584" max="13584" width="19.375" style="296" customWidth="1"/>
    <col min="13585" max="13585" width="17" style="296" bestFit="1" customWidth="1"/>
    <col min="13586" max="13586" width="15.875" style="296" bestFit="1" customWidth="1"/>
    <col min="13587" max="13825" width="9.375" style="296"/>
    <col min="13826" max="13826" width="13.125" style="296" customWidth="1"/>
    <col min="13827" max="13827" width="50.375" style="296" customWidth="1"/>
    <col min="13828" max="13828" width="0" style="296" hidden="1" customWidth="1"/>
    <col min="13829" max="13829" width="1.375" style="296" customWidth="1"/>
    <col min="13830" max="13830" width="13.375" style="296" customWidth="1"/>
    <col min="13831" max="13831" width="1.375" style="296" customWidth="1"/>
    <col min="13832" max="13832" width="15.875" style="296" customWidth="1"/>
    <col min="13833" max="13833" width="19" style="296" customWidth="1"/>
    <col min="13834" max="13835" width="18.625" style="296" customWidth="1"/>
    <col min="13836" max="13836" width="20.625" style="296" customWidth="1"/>
    <col min="13837" max="13837" width="15.875" style="296" customWidth="1"/>
    <col min="13838" max="13838" width="23.625" style="296" customWidth="1"/>
    <col min="13839" max="13839" width="15.875" style="296" customWidth="1"/>
    <col min="13840" max="13840" width="19.375" style="296" customWidth="1"/>
    <col min="13841" max="13841" width="17" style="296" bestFit="1" customWidth="1"/>
    <col min="13842" max="13842" width="15.875" style="296" bestFit="1" customWidth="1"/>
    <col min="13843" max="14081" width="9.375" style="296"/>
    <col min="14082" max="14082" width="13.125" style="296" customWidth="1"/>
    <col min="14083" max="14083" width="50.375" style="296" customWidth="1"/>
    <col min="14084" max="14084" width="0" style="296" hidden="1" customWidth="1"/>
    <col min="14085" max="14085" width="1.375" style="296" customWidth="1"/>
    <col min="14086" max="14086" width="13.375" style="296" customWidth="1"/>
    <col min="14087" max="14087" width="1.375" style="296" customWidth="1"/>
    <col min="14088" max="14088" width="15.875" style="296" customWidth="1"/>
    <col min="14089" max="14089" width="19" style="296" customWidth="1"/>
    <col min="14090" max="14091" width="18.625" style="296" customWidth="1"/>
    <col min="14092" max="14092" width="20.625" style="296" customWidth="1"/>
    <col min="14093" max="14093" width="15.875" style="296" customWidth="1"/>
    <col min="14094" max="14094" width="23.625" style="296" customWidth="1"/>
    <col min="14095" max="14095" width="15.875" style="296" customWidth="1"/>
    <col min="14096" max="14096" width="19.375" style="296" customWidth="1"/>
    <col min="14097" max="14097" width="17" style="296" bestFit="1" customWidth="1"/>
    <col min="14098" max="14098" width="15.875" style="296" bestFit="1" customWidth="1"/>
    <col min="14099" max="14337" width="9.375" style="296"/>
    <col min="14338" max="14338" width="13.125" style="296" customWidth="1"/>
    <col min="14339" max="14339" width="50.375" style="296" customWidth="1"/>
    <col min="14340" max="14340" width="0" style="296" hidden="1" customWidth="1"/>
    <col min="14341" max="14341" width="1.375" style="296" customWidth="1"/>
    <col min="14342" max="14342" width="13.375" style="296" customWidth="1"/>
    <col min="14343" max="14343" width="1.375" style="296" customWidth="1"/>
    <col min="14344" max="14344" width="15.875" style="296" customWidth="1"/>
    <col min="14345" max="14345" width="19" style="296" customWidth="1"/>
    <col min="14346" max="14347" width="18.625" style="296" customWidth="1"/>
    <col min="14348" max="14348" width="20.625" style="296" customWidth="1"/>
    <col min="14349" max="14349" width="15.875" style="296" customWidth="1"/>
    <col min="14350" max="14350" width="23.625" style="296" customWidth="1"/>
    <col min="14351" max="14351" width="15.875" style="296" customWidth="1"/>
    <col min="14352" max="14352" width="19.375" style="296" customWidth="1"/>
    <col min="14353" max="14353" width="17" style="296" bestFit="1" customWidth="1"/>
    <col min="14354" max="14354" width="15.875" style="296" bestFit="1" customWidth="1"/>
    <col min="14355" max="14593" width="9.375" style="296"/>
    <col min="14594" max="14594" width="13.125" style="296" customWidth="1"/>
    <col min="14595" max="14595" width="50.375" style="296" customWidth="1"/>
    <col min="14596" max="14596" width="0" style="296" hidden="1" customWidth="1"/>
    <col min="14597" max="14597" width="1.375" style="296" customWidth="1"/>
    <col min="14598" max="14598" width="13.375" style="296" customWidth="1"/>
    <col min="14599" max="14599" width="1.375" style="296" customWidth="1"/>
    <col min="14600" max="14600" width="15.875" style="296" customWidth="1"/>
    <col min="14601" max="14601" width="19" style="296" customWidth="1"/>
    <col min="14602" max="14603" width="18.625" style="296" customWidth="1"/>
    <col min="14604" max="14604" width="20.625" style="296" customWidth="1"/>
    <col min="14605" max="14605" width="15.875" style="296" customWidth="1"/>
    <col min="14606" max="14606" width="23.625" style="296" customWidth="1"/>
    <col min="14607" max="14607" width="15.875" style="296" customWidth="1"/>
    <col min="14608" max="14608" width="19.375" style="296" customWidth="1"/>
    <col min="14609" max="14609" width="17" style="296" bestFit="1" customWidth="1"/>
    <col min="14610" max="14610" width="15.875" style="296" bestFit="1" customWidth="1"/>
    <col min="14611" max="14849" width="9.375" style="296"/>
    <col min="14850" max="14850" width="13.125" style="296" customWidth="1"/>
    <col min="14851" max="14851" width="50.375" style="296" customWidth="1"/>
    <col min="14852" max="14852" width="0" style="296" hidden="1" customWidth="1"/>
    <col min="14853" max="14853" width="1.375" style="296" customWidth="1"/>
    <col min="14854" max="14854" width="13.375" style="296" customWidth="1"/>
    <col min="14855" max="14855" width="1.375" style="296" customWidth="1"/>
    <col min="14856" max="14856" width="15.875" style="296" customWidth="1"/>
    <col min="14857" max="14857" width="19" style="296" customWidth="1"/>
    <col min="14858" max="14859" width="18.625" style="296" customWidth="1"/>
    <col min="14860" max="14860" width="20.625" style="296" customWidth="1"/>
    <col min="14861" max="14861" width="15.875" style="296" customWidth="1"/>
    <col min="14862" max="14862" width="23.625" style="296" customWidth="1"/>
    <col min="14863" max="14863" width="15.875" style="296" customWidth="1"/>
    <col min="14864" max="14864" width="19.375" style="296" customWidth="1"/>
    <col min="14865" max="14865" width="17" style="296" bestFit="1" customWidth="1"/>
    <col min="14866" max="14866" width="15.875" style="296" bestFit="1" customWidth="1"/>
    <col min="14867" max="15105" width="9.375" style="296"/>
    <col min="15106" max="15106" width="13.125" style="296" customWidth="1"/>
    <col min="15107" max="15107" width="50.375" style="296" customWidth="1"/>
    <col min="15108" max="15108" width="0" style="296" hidden="1" customWidth="1"/>
    <col min="15109" max="15109" width="1.375" style="296" customWidth="1"/>
    <col min="15110" max="15110" width="13.375" style="296" customWidth="1"/>
    <col min="15111" max="15111" width="1.375" style="296" customWidth="1"/>
    <col min="15112" max="15112" width="15.875" style="296" customWidth="1"/>
    <col min="15113" max="15113" width="19" style="296" customWidth="1"/>
    <col min="15114" max="15115" width="18.625" style="296" customWidth="1"/>
    <col min="15116" max="15116" width="20.625" style="296" customWidth="1"/>
    <col min="15117" max="15117" width="15.875" style="296" customWidth="1"/>
    <col min="15118" max="15118" width="23.625" style="296" customWidth="1"/>
    <col min="15119" max="15119" width="15.875" style="296" customWidth="1"/>
    <col min="15120" max="15120" width="19.375" style="296" customWidth="1"/>
    <col min="15121" max="15121" width="17" style="296" bestFit="1" customWidth="1"/>
    <col min="15122" max="15122" width="15.875" style="296" bestFit="1" customWidth="1"/>
    <col min="15123" max="15361" width="9.375" style="296"/>
    <col min="15362" max="15362" width="13.125" style="296" customWidth="1"/>
    <col min="15363" max="15363" width="50.375" style="296" customWidth="1"/>
    <col min="15364" max="15364" width="0" style="296" hidden="1" customWidth="1"/>
    <col min="15365" max="15365" width="1.375" style="296" customWidth="1"/>
    <col min="15366" max="15366" width="13.375" style="296" customWidth="1"/>
    <col min="15367" max="15367" width="1.375" style="296" customWidth="1"/>
    <col min="15368" max="15368" width="15.875" style="296" customWidth="1"/>
    <col min="15369" max="15369" width="19" style="296" customWidth="1"/>
    <col min="15370" max="15371" width="18.625" style="296" customWidth="1"/>
    <col min="15372" max="15372" width="20.625" style="296" customWidth="1"/>
    <col min="15373" max="15373" width="15.875" style="296" customWidth="1"/>
    <col min="15374" max="15374" width="23.625" style="296" customWidth="1"/>
    <col min="15375" max="15375" width="15.875" style="296" customWidth="1"/>
    <col min="15376" max="15376" width="19.375" style="296" customWidth="1"/>
    <col min="15377" max="15377" width="17" style="296" bestFit="1" customWidth="1"/>
    <col min="15378" max="15378" width="15.875" style="296" bestFit="1" customWidth="1"/>
    <col min="15379" max="15617" width="9.375" style="296"/>
    <col min="15618" max="15618" width="13.125" style="296" customWidth="1"/>
    <col min="15619" max="15619" width="50.375" style="296" customWidth="1"/>
    <col min="15620" max="15620" width="0" style="296" hidden="1" customWidth="1"/>
    <col min="15621" max="15621" width="1.375" style="296" customWidth="1"/>
    <col min="15622" max="15622" width="13.375" style="296" customWidth="1"/>
    <col min="15623" max="15623" width="1.375" style="296" customWidth="1"/>
    <col min="15624" max="15624" width="15.875" style="296" customWidth="1"/>
    <col min="15625" max="15625" width="19" style="296" customWidth="1"/>
    <col min="15626" max="15627" width="18.625" style="296" customWidth="1"/>
    <col min="15628" max="15628" width="20.625" style="296" customWidth="1"/>
    <col min="15629" max="15629" width="15.875" style="296" customWidth="1"/>
    <col min="15630" max="15630" width="23.625" style="296" customWidth="1"/>
    <col min="15631" max="15631" width="15.875" style="296" customWidth="1"/>
    <col min="15632" max="15632" width="19.375" style="296" customWidth="1"/>
    <col min="15633" max="15633" width="17" style="296" bestFit="1" customWidth="1"/>
    <col min="15634" max="15634" width="15.875" style="296" bestFit="1" customWidth="1"/>
    <col min="15635" max="15873" width="9.375" style="296"/>
    <col min="15874" max="15874" width="13.125" style="296" customWidth="1"/>
    <col min="15875" max="15875" width="50.375" style="296" customWidth="1"/>
    <col min="15876" max="15876" width="0" style="296" hidden="1" customWidth="1"/>
    <col min="15877" max="15877" width="1.375" style="296" customWidth="1"/>
    <col min="15878" max="15878" width="13.375" style="296" customWidth="1"/>
    <col min="15879" max="15879" width="1.375" style="296" customWidth="1"/>
    <col min="15880" max="15880" width="15.875" style="296" customWidth="1"/>
    <col min="15881" max="15881" width="19" style="296" customWidth="1"/>
    <col min="15882" max="15883" width="18.625" style="296" customWidth="1"/>
    <col min="15884" max="15884" width="20.625" style="296" customWidth="1"/>
    <col min="15885" max="15885" width="15.875" style="296" customWidth="1"/>
    <col min="15886" max="15886" width="23.625" style="296" customWidth="1"/>
    <col min="15887" max="15887" width="15.875" style="296" customWidth="1"/>
    <col min="15888" max="15888" width="19.375" style="296" customWidth="1"/>
    <col min="15889" max="15889" width="17" style="296" bestFit="1" customWidth="1"/>
    <col min="15890" max="15890" width="15.875" style="296" bestFit="1" customWidth="1"/>
    <col min="15891" max="16129" width="9.375" style="296"/>
    <col min="16130" max="16130" width="13.125" style="296" customWidth="1"/>
    <col min="16131" max="16131" width="50.375" style="296" customWidth="1"/>
    <col min="16132" max="16132" width="0" style="296" hidden="1" customWidth="1"/>
    <col min="16133" max="16133" width="1.375" style="296" customWidth="1"/>
    <col min="16134" max="16134" width="13.375" style="296" customWidth="1"/>
    <col min="16135" max="16135" width="1.375" style="296" customWidth="1"/>
    <col min="16136" max="16136" width="15.875" style="296" customWidth="1"/>
    <col min="16137" max="16137" width="19" style="296" customWidth="1"/>
    <col min="16138" max="16139" width="18.625" style="296" customWidth="1"/>
    <col min="16140" max="16140" width="20.625" style="296" customWidth="1"/>
    <col min="16141" max="16141" width="15.875" style="296" customWidth="1"/>
    <col min="16142" max="16142" width="23.625" style="296" customWidth="1"/>
    <col min="16143" max="16143" width="15.875" style="296" customWidth="1"/>
    <col min="16144" max="16144" width="19.375" style="296" customWidth="1"/>
    <col min="16145" max="16145" width="17" style="296" bestFit="1" customWidth="1"/>
    <col min="16146" max="16146" width="15.875" style="296" bestFit="1" customWidth="1"/>
    <col min="16147" max="16384" width="9.375" style="296"/>
  </cols>
  <sheetData>
    <row r="1" spans="1:18" s="272" customFormat="1" ht="25.5" customHeight="1">
      <c r="A1" s="267" t="s">
        <v>502</v>
      </c>
      <c r="B1" s="268"/>
      <c r="C1" s="267"/>
      <c r="D1" s="267"/>
      <c r="E1" s="269"/>
      <c r="F1" s="270"/>
      <c r="G1" s="269"/>
      <c r="H1" s="271"/>
      <c r="I1" s="271"/>
      <c r="J1" s="271"/>
      <c r="K1" s="271"/>
      <c r="L1" s="271"/>
      <c r="M1" s="271"/>
      <c r="N1" s="271"/>
      <c r="O1" s="271"/>
      <c r="P1" s="271"/>
    </row>
    <row r="2" spans="1:18" s="272" customFormat="1" ht="25.5" customHeight="1">
      <c r="A2" s="267" t="s">
        <v>503</v>
      </c>
      <c r="B2" s="268"/>
      <c r="C2" s="267"/>
      <c r="D2" s="267"/>
      <c r="E2" s="269"/>
      <c r="F2" s="270"/>
      <c r="G2" s="269"/>
      <c r="H2" s="271"/>
      <c r="I2" s="271"/>
      <c r="J2" s="271"/>
      <c r="K2" s="271"/>
      <c r="L2" s="271"/>
      <c r="M2" s="271"/>
      <c r="N2" s="271"/>
      <c r="O2" s="271"/>
      <c r="P2" s="271"/>
      <c r="R2" s="273"/>
    </row>
    <row r="3" spans="1:18" s="272" customFormat="1" ht="25.5" customHeight="1">
      <c r="A3" s="267" t="s">
        <v>501</v>
      </c>
      <c r="B3" s="268"/>
      <c r="C3" s="267"/>
      <c r="D3" s="267"/>
      <c r="E3" s="274"/>
      <c r="F3" s="275"/>
      <c r="G3" s="274"/>
      <c r="H3" s="271"/>
      <c r="I3" s="276"/>
      <c r="J3" s="268"/>
      <c r="K3" s="268"/>
      <c r="L3" s="268"/>
      <c r="M3" s="268"/>
      <c r="N3" s="268"/>
      <c r="O3" s="268"/>
      <c r="P3" s="271"/>
    </row>
    <row r="4" spans="1:18" s="272" customFormat="1" ht="25.5" customHeight="1">
      <c r="A4" s="267"/>
      <c r="B4" s="268"/>
      <c r="C4" s="267"/>
      <c r="D4" s="267"/>
      <c r="E4" s="274"/>
      <c r="F4" s="275"/>
      <c r="G4" s="274"/>
      <c r="H4" s="271"/>
      <c r="I4" s="276"/>
      <c r="J4" s="268"/>
      <c r="K4" s="268"/>
      <c r="L4" s="268"/>
      <c r="M4" s="268"/>
      <c r="N4" s="268"/>
      <c r="O4" s="268"/>
      <c r="P4" s="271"/>
    </row>
    <row r="5" spans="1:18" s="272" customFormat="1" ht="25.5" customHeight="1">
      <c r="A5" s="267"/>
      <c r="B5" s="268"/>
      <c r="C5" s="267"/>
      <c r="D5" s="267"/>
      <c r="E5" s="274"/>
      <c r="F5" s="275"/>
      <c r="G5" s="274"/>
      <c r="H5" s="271"/>
      <c r="I5" s="325" t="s">
        <v>652</v>
      </c>
      <c r="J5" s="326"/>
      <c r="K5" s="326"/>
      <c r="L5" s="326"/>
      <c r="M5" s="326"/>
      <c r="N5" s="326"/>
      <c r="O5" s="326"/>
      <c r="P5" s="271"/>
    </row>
    <row r="6" spans="1:18" s="272" customFormat="1" ht="25.5" customHeight="1">
      <c r="A6" s="267"/>
      <c r="B6" s="268"/>
      <c r="C6" s="267"/>
      <c r="D6" s="267"/>
      <c r="E6" s="274"/>
      <c r="F6" s="275"/>
      <c r="G6" s="274"/>
      <c r="H6" s="271"/>
      <c r="I6" s="327">
        <v>45292</v>
      </c>
      <c r="J6" s="326"/>
      <c r="K6" s="326"/>
      <c r="L6" s="326"/>
      <c r="M6" s="326"/>
      <c r="N6" s="326"/>
      <c r="O6" s="326"/>
      <c r="P6" s="271"/>
    </row>
    <row r="7" spans="1:18" s="272" customFormat="1" ht="25.5" customHeight="1">
      <c r="A7" s="267"/>
      <c r="B7" s="268"/>
      <c r="C7" s="267"/>
      <c r="D7" s="267"/>
      <c r="E7" s="274"/>
      <c r="F7" s="275"/>
      <c r="G7" s="274"/>
      <c r="H7" s="271"/>
      <c r="I7" s="276"/>
      <c r="J7" s="268"/>
      <c r="K7" s="268"/>
      <c r="L7" s="268"/>
      <c r="M7" s="268"/>
      <c r="N7" s="268"/>
      <c r="O7" s="268"/>
      <c r="P7" s="271"/>
    </row>
    <row r="8" spans="1:18" s="272" customFormat="1" ht="25.5" customHeight="1" thickBot="1">
      <c r="A8" s="277"/>
      <c r="B8" s="277"/>
      <c r="C8" s="278" t="s">
        <v>483</v>
      </c>
      <c r="D8" s="278"/>
      <c r="E8" s="269"/>
      <c r="F8" s="270"/>
      <c r="G8" s="269"/>
      <c r="H8" s="279">
        <f t="shared" ref="H8:P8" si="0">SUM(H10:H85)</f>
        <v>-189462.29000000251</v>
      </c>
      <c r="I8" s="279">
        <f t="shared" si="0"/>
        <v>189462.29000000004</v>
      </c>
      <c r="J8" s="279">
        <f t="shared" si="0"/>
        <v>0</v>
      </c>
      <c r="K8" s="279">
        <f t="shared" si="0"/>
        <v>0</v>
      </c>
      <c r="L8" s="279">
        <f t="shared" si="0"/>
        <v>0</v>
      </c>
      <c r="M8" s="279">
        <f t="shared" si="0"/>
        <v>0</v>
      </c>
      <c r="N8" s="279">
        <f t="shared" si="0"/>
        <v>0</v>
      </c>
      <c r="O8" s="279">
        <f t="shared" si="0"/>
        <v>0</v>
      </c>
      <c r="P8" s="279">
        <f t="shared" si="0"/>
        <v>-2.4065229808911681E-9</v>
      </c>
    </row>
    <row r="9" spans="1:18" s="268" customFormat="1" ht="27" thickBot="1">
      <c r="A9" s="280" t="s">
        <v>484</v>
      </c>
      <c r="B9" s="280" t="s">
        <v>485</v>
      </c>
      <c r="C9" s="280" t="s">
        <v>486</v>
      </c>
      <c r="D9" s="280" t="s">
        <v>487</v>
      </c>
      <c r="E9" s="281">
        <v>2</v>
      </c>
      <c r="F9" s="282" t="s">
        <v>488</v>
      </c>
      <c r="G9" s="283">
        <v>1</v>
      </c>
      <c r="H9" s="284" t="s">
        <v>499</v>
      </c>
      <c r="I9" s="282" t="s">
        <v>489</v>
      </c>
      <c r="J9" s="282" t="s">
        <v>490</v>
      </c>
      <c r="K9" s="282" t="s">
        <v>491</v>
      </c>
      <c r="L9" s="282" t="s">
        <v>492</v>
      </c>
      <c r="M9" s="282" t="s">
        <v>493</v>
      </c>
      <c r="N9" s="282" t="s">
        <v>494</v>
      </c>
      <c r="O9" s="282" t="s">
        <v>495</v>
      </c>
      <c r="P9" s="282" t="s">
        <v>500</v>
      </c>
    </row>
    <row r="10" spans="1:18">
      <c r="A10" s="285"/>
      <c r="B10" s="286" t="s">
        <v>504</v>
      </c>
      <c r="C10" s="287" t="s">
        <v>577</v>
      </c>
      <c r="D10" s="287" t="str">
        <f>+B10&amp;" - "&amp;+C10</f>
        <v>1111-00 - Cash</v>
      </c>
      <c r="E10" s="288"/>
      <c r="F10" s="289"/>
      <c r="G10" s="290"/>
      <c r="H10" s="291">
        <v>78294.37</v>
      </c>
      <c r="I10" s="292"/>
      <c r="J10" s="292"/>
      <c r="K10" s="293"/>
      <c r="L10" s="293"/>
      <c r="M10" s="293"/>
      <c r="N10" s="293"/>
      <c r="O10" s="293"/>
      <c r="P10" s="293">
        <f t="shared" ref="P10:P85" si="1">SUM(H10:O10)</f>
        <v>78294.37</v>
      </c>
      <c r="Q10" s="294"/>
      <c r="R10" s="295"/>
    </row>
    <row r="11" spans="1:18">
      <c r="A11" s="285"/>
      <c r="B11" s="286" t="s">
        <v>496</v>
      </c>
      <c r="C11" s="287" t="s">
        <v>578</v>
      </c>
      <c r="D11" s="287"/>
      <c r="F11" s="289"/>
      <c r="H11" s="291">
        <v>186127.3</v>
      </c>
      <c r="I11" s="292"/>
      <c r="J11" s="292"/>
      <c r="K11" s="292"/>
      <c r="L11" s="292"/>
      <c r="M11" s="292"/>
      <c r="N11" s="292"/>
      <c r="O11" s="292"/>
      <c r="P11" s="293">
        <f t="shared" ref="P11:P20" si="2">SUM(H11:O11)</f>
        <v>186127.3</v>
      </c>
      <c r="Q11" s="294"/>
      <c r="R11" s="295"/>
    </row>
    <row r="12" spans="1:18">
      <c r="A12" s="285"/>
      <c r="B12" s="286" t="s">
        <v>505</v>
      </c>
      <c r="C12" s="287" t="s">
        <v>579</v>
      </c>
      <c r="D12" s="287"/>
      <c r="F12" s="289"/>
      <c r="H12" s="291">
        <v>60057.8</v>
      </c>
      <c r="I12" s="292"/>
      <c r="J12" s="292"/>
      <c r="K12" s="297"/>
      <c r="L12" s="292"/>
      <c r="M12" s="292"/>
      <c r="N12" s="292"/>
      <c r="O12" s="292"/>
      <c r="P12" s="293">
        <f t="shared" si="2"/>
        <v>60057.8</v>
      </c>
      <c r="Q12" s="294"/>
      <c r="R12" s="295"/>
    </row>
    <row r="13" spans="1:18">
      <c r="A13" s="285"/>
      <c r="B13" s="299" t="s">
        <v>506</v>
      </c>
      <c r="C13" s="287" t="s">
        <v>580</v>
      </c>
      <c r="D13" s="287" t="str">
        <f>+B13&amp;" - "&amp;+C13</f>
        <v>1130-01 - Accounts Receivable - Trade</v>
      </c>
      <c r="F13" s="300"/>
      <c r="H13" s="291">
        <v>1970265.5</v>
      </c>
      <c r="I13" s="292"/>
      <c r="J13" s="292"/>
      <c r="K13" s="297"/>
      <c r="L13" s="292"/>
      <c r="M13" s="292"/>
      <c r="N13" s="292"/>
      <c r="O13" s="292"/>
      <c r="P13" s="293">
        <f t="shared" si="2"/>
        <v>1970265.5</v>
      </c>
      <c r="Q13" s="294"/>
      <c r="R13" s="295"/>
    </row>
    <row r="14" spans="1:18">
      <c r="A14" s="285"/>
      <c r="B14" s="299" t="s">
        <v>507</v>
      </c>
      <c r="C14" s="287" t="s">
        <v>581</v>
      </c>
      <c r="D14" s="287" t="str">
        <f>+B14&amp;" - "&amp;+C14</f>
        <v>1151-04 - Prepaid Expenses - Others</v>
      </c>
      <c r="F14" s="300"/>
      <c r="H14" s="291">
        <v>0</v>
      </c>
      <c r="I14" s="292"/>
      <c r="J14" s="292"/>
      <c r="K14" s="297"/>
      <c r="L14" s="292"/>
      <c r="M14" s="292"/>
      <c r="N14" s="292"/>
      <c r="O14" s="292"/>
      <c r="P14" s="293">
        <f t="shared" si="2"/>
        <v>0</v>
      </c>
      <c r="Q14" s="294"/>
      <c r="R14" s="295"/>
    </row>
    <row r="15" spans="1:18">
      <c r="A15" s="298"/>
      <c r="B15" s="299" t="s">
        <v>508</v>
      </c>
      <c r="C15" s="301" t="s">
        <v>582</v>
      </c>
      <c r="D15" s="287" t="str">
        <f t="shared" ref="D15" si="3">+B15&amp;" - "&amp;+C15</f>
        <v>1151-05 - Withholding Tax Payable</v>
      </c>
      <c r="F15" s="289"/>
      <c r="H15" s="291">
        <v>55396.9</v>
      </c>
      <c r="I15" s="297"/>
      <c r="J15" s="292"/>
      <c r="K15" s="297"/>
      <c r="L15" s="292"/>
      <c r="M15" s="292"/>
      <c r="N15" s="292"/>
      <c r="O15" s="292"/>
      <c r="P15" s="293">
        <f t="shared" si="2"/>
        <v>55396.9</v>
      </c>
      <c r="Q15" s="294"/>
      <c r="R15" s="295"/>
    </row>
    <row r="16" spans="1:18">
      <c r="A16" s="298"/>
      <c r="B16" s="299" t="s">
        <v>509</v>
      </c>
      <c r="C16" s="301" t="s">
        <v>583</v>
      </c>
      <c r="D16" s="287"/>
      <c r="F16" s="289"/>
      <c r="H16" s="291">
        <v>6206.5</v>
      </c>
      <c r="I16" s="297"/>
      <c r="J16" s="292"/>
      <c r="K16" s="297"/>
      <c r="L16" s="292"/>
      <c r="M16" s="292"/>
      <c r="N16" s="292"/>
      <c r="O16" s="292"/>
      <c r="P16" s="293">
        <f t="shared" si="2"/>
        <v>6206.5</v>
      </c>
      <c r="Q16" s="294"/>
      <c r="R16" s="295"/>
    </row>
    <row r="17" spans="1:18">
      <c r="A17" s="298"/>
      <c r="B17" s="299" t="s">
        <v>510</v>
      </c>
      <c r="C17" s="302" t="s">
        <v>584</v>
      </c>
      <c r="D17" s="287" t="str">
        <f t="shared" ref="D17:D20" si="4">+B17&amp;" - "&amp;+C17</f>
        <v>1151-10 - Withholding Tax Payable Of Bank</v>
      </c>
      <c r="F17" s="303"/>
      <c r="H17" s="291">
        <v>5.71</v>
      </c>
      <c r="I17" s="292"/>
      <c r="J17" s="292"/>
      <c r="K17" s="297"/>
      <c r="L17" s="292"/>
      <c r="M17" s="292"/>
      <c r="N17" s="292"/>
      <c r="O17" s="292"/>
      <c r="P17" s="293">
        <f t="shared" si="2"/>
        <v>5.71</v>
      </c>
      <c r="Q17" s="294"/>
      <c r="R17" s="295"/>
    </row>
    <row r="18" spans="1:18">
      <c r="A18" s="298"/>
      <c r="B18" s="299" t="s">
        <v>511</v>
      </c>
      <c r="C18" s="302" t="s">
        <v>585</v>
      </c>
      <c r="D18" s="287" t="str">
        <f t="shared" si="4"/>
        <v>1151-11 - Prepaid Expenses - Insurance</v>
      </c>
      <c r="F18" s="300"/>
      <c r="H18" s="291">
        <v>331.03</v>
      </c>
      <c r="I18" s="292"/>
      <c r="J18" s="297"/>
      <c r="K18" s="297"/>
      <c r="L18" s="291"/>
      <c r="M18" s="292"/>
      <c r="N18" s="292"/>
      <c r="O18" s="291"/>
      <c r="P18" s="293">
        <f t="shared" si="2"/>
        <v>331.03</v>
      </c>
      <c r="Q18" s="294"/>
      <c r="R18" s="295"/>
    </row>
    <row r="19" spans="1:18">
      <c r="A19" s="298"/>
      <c r="B19" s="299" t="s">
        <v>512</v>
      </c>
      <c r="C19" s="302" t="s">
        <v>586</v>
      </c>
      <c r="D19" s="287" t="str">
        <f t="shared" si="4"/>
        <v>1151-12 - Withholding Tax Payable Of Bank 2022</v>
      </c>
      <c r="F19" s="300"/>
      <c r="H19" s="291">
        <v>3.41</v>
      </c>
      <c r="I19" s="292"/>
      <c r="J19" s="292"/>
      <c r="K19" s="297"/>
      <c r="L19" s="292"/>
      <c r="M19" s="292"/>
      <c r="N19" s="292"/>
      <c r="O19" s="292"/>
      <c r="P19" s="293">
        <f t="shared" si="2"/>
        <v>3.41</v>
      </c>
      <c r="Q19" s="294"/>
      <c r="R19" s="295"/>
    </row>
    <row r="20" spans="1:18">
      <c r="A20" s="298"/>
      <c r="B20" s="299" t="s">
        <v>513</v>
      </c>
      <c r="C20" s="302" t="s">
        <v>587</v>
      </c>
      <c r="D20" s="287" t="str">
        <f t="shared" si="4"/>
        <v>1151-13 - Withholding Tax Payable-2566</v>
      </c>
      <c r="F20" s="304"/>
      <c r="H20" s="305">
        <v>4.63</v>
      </c>
      <c r="I20" s="305"/>
      <c r="J20" s="305"/>
      <c r="K20" s="297"/>
      <c r="L20" s="305"/>
      <c r="M20" s="305"/>
      <c r="N20" s="305"/>
      <c r="O20" s="305"/>
      <c r="P20" s="293">
        <f t="shared" si="2"/>
        <v>4.63</v>
      </c>
      <c r="Q20" s="294"/>
      <c r="R20" s="295"/>
    </row>
    <row r="21" spans="1:18">
      <c r="A21" s="285"/>
      <c r="B21" s="286" t="s">
        <v>514</v>
      </c>
      <c r="C21" s="287" t="s">
        <v>588</v>
      </c>
      <c r="D21" s="287"/>
      <c r="F21" s="289"/>
      <c r="H21" s="291">
        <v>54600</v>
      </c>
      <c r="I21" s="292"/>
      <c r="J21" s="292"/>
      <c r="K21" s="292"/>
      <c r="L21" s="292"/>
      <c r="M21" s="292"/>
      <c r="N21" s="292"/>
      <c r="O21" s="292"/>
      <c r="P21" s="293">
        <f t="shared" si="1"/>
        <v>54600</v>
      </c>
      <c r="Q21" s="294"/>
      <c r="R21" s="295"/>
    </row>
    <row r="22" spans="1:18">
      <c r="A22" s="285"/>
      <c r="B22" s="286" t="s">
        <v>515</v>
      </c>
      <c r="C22" s="287" t="s">
        <v>589</v>
      </c>
      <c r="D22" s="287"/>
      <c r="F22" s="289"/>
      <c r="H22" s="291">
        <v>0</v>
      </c>
      <c r="I22" s="292"/>
      <c r="J22" s="292"/>
      <c r="K22" s="297"/>
      <c r="L22" s="292"/>
      <c r="M22" s="292"/>
      <c r="N22" s="292"/>
      <c r="O22" s="292"/>
      <c r="P22" s="293">
        <f t="shared" si="1"/>
        <v>0</v>
      </c>
      <c r="Q22" s="294"/>
      <c r="R22" s="295"/>
    </row>
    <row r="23" spans="1:18">
      <c r="A23" s="298"/>
      <c r="B23" s="299" t="s">
        <v>516</v>
      </c>
      <c r="C23" s="287" t="s">
        <v>590</v>
      </c>
      <c r="D23" s="287" t="str">
        <f>+B23&amp;" - "&amp;+C23</f>
        <v>1155-00 - Unamortization - Purchase Tax</v>
      </c>
      <c r="F23" s="300"/>
      <c r="H23" s="291">
        <v>0</v>
      </c>
      <c r="I23" s="292"/>
      <c r="J23" s="292"/>
      <c r="K23" s="297"/>
      <c r="L23" s="292"/>
      <c r="M23" s="292"/>
      <c r="N23" s="292"/>
      <c r="O23" s="292"/>
      <c r="P23" s="293">
        <f t="shared" si="1"/>
        <v>0</v>
      </c>
      <c r="Q23" s="294"/>
      <c r="R23" s="295"/>
    </row>
    <row r="24" spans="1:18">
      <c r="A24" s="298"/>
      <c r="B24" s="299" t="s">
        <v>517</v>
      </c>
      <c r="C24" s="287" t="s">
        <v>591</v>
      </c>
      <c r="D24" s="287" t="str">
        <f>+B24&amp;" - "&amp;+C24</f>
        <v>1157-00 - Financing lease interests</v>
      </c>
      <c r="F24" s="300"/>
      <c r="H24" s="291">
        <v>7716.94</v>
      </c>
      <c r="I24" s="292"/>
      <c r="J24" s="292"/>
      <c r="K24" s="297"/>
      <c r="L24" s="292"/>
      <c r="M24" s="292"/>
      <c r="N24" s="292"/>
      <c r="O24" s="292"/>
      <c r="P24" s="293">
        <f t="shared" si="1"/>
        <v>7716.94</v>
      </c>
      <c r="Q24" s="294"/>
      <c r="R24" s="295"/>
    </row>
    <row r="25" spans="1:18">
      <c r="A25" s="298"/>
      <c r="B25" s="299" t="s">
        <v>518</v>
      </c>
      <c r="C25" s="301" t="s">
        <v>592</v>
      </c>
      <c r="D25" s="287" t="str">
        <f t="shared" ref="D25" si="5">+B25&amp;" - "&amp;+C25</f>
        <v>1410-01 - Land</v>
      </c>
      <c r="F25" s="289"/>
      <c r="H25" s="291">
        <v>1546124.5</v>
      </c>
      <c r="I25" s="297"/>
      <c r="J25" s="292"/>
      <c r="K25" s="297"/>
      <c r="L25" s="292"/>
      <c r="M25" s="292"/>
      <c r="N25" s="292"/>
      <c r="O25" s="292"/>
      <c r="P25" s="293">
        <f t="shared" si="1"/>
        <v>1546124.5</v>
      </c>
      <c r="Q25" s="294"/>
      <c r="R25" s="295"/>
    </row>
    <row r="26" spans="1:18">
      <c r="A26" s="298"/>
      <c r="B26" s="299" t="s">
        <v>519</v>
      </c>
      <c r="C26" s="301" t="s">
        <v>593</v>
      </c>
      <c r="D26" s="287"/>
      <c r="F26" s="289"/>
      <c r="H26" s="291">
        <v>3092875.5</v>
      </c>
      <c r="I26" s="297"/>
      <c r="J26" s="292"/>
      <c r="K26" s="297"/>
      <c r="L26" s="292"/>
      <c r="M26" s="292"/>
      <c r="N26" s="292"/>
      <c r="O26" s="292"/>
      <c r="P26" s="293">
        <f t="shared" si="1"/>
        <v>3092875.5</v>
      </c>
      <c r="Q26" s="294"/>
      <c r="R26" s="295"/>
    </row>
    <row r="27" spans="1:18">
      <c r="A27" s="298"/>
      <c r="B27" s="299" t="s">
        <v>520</v>
      </c>
      <c r="C27" s="302" t="s">
        <v>594</v>
      </c>
      <c r="D27" s="287" t="str">
        <f t="shared" ref="D27:D30" si="6">+B27&amp;" - "&amp;+C27</f>
        <v>1410-03 - Office Equipment</v>
      </c>
      <c r="F27" s="303"/>
      <c r="H27" s="291">
        <v>527526.16</v>
      </c>
      <c r="I27" s="292"/>
      <c r="J27" s="292"/>
      <c r="K27" s="297"/>
      <c r="L27" s="292"/>
      <c r="M27" s="292"/>
      <c r="N27" s="292"/>
      <c r="O27" s="292"/>
      <c r="P27" s="293">
        <f t="shared" si="1"/>
        <v>527526.16</v>
      </c>
      <c r="Q27" s="294"/>
      <c r="R27" s="295"/>
    </row>
    <row r="28" spans="1:18">
      <c r="A28" s="298"/>
      <c r="B28" s="299" t="s">
        <v>521</v>
      </c>
      <c r="C28" s="302" t="s">
        <v>595</v>
      </c>
      <c r="D28" s="287" t="str">
        <f t="shared" si="6"/>
        <v>1410-04 - Furniture &amp; Fixtures</v>
      </c>
      <c r="F28" s="300"/>
      <c r="H28" s="291">
        <v>107850.47</v>
      </c>
      <c r="I28" s="292"/>
      <c r="J28" s="297"/>
      <c r="K28" s="297"/>
      <c r="L28" s="291"/>
      <c r="M28" s="292"/>
      <c r="N28" s="292"/>
      <c r="O28" s="291"/>
      <c r="P28" s="293">
        <f t="shared" si="1"/>
        <v>107850.47</v>
      </c>
      <c r="Q28" s="294"/>
      <c r="R28" s="295"/>
    </row>
    <row r="29" spans="1:18">
      <c r="A29" s="298"/>
      <c r="B29" s="299" t="s">
        <v>522</v>
      </c>
      <c r="C29" s="302" t="s">
        <v>596</v>
      </c>
      <c r="D29" s="287" t="str">
        <f t="shared" si="6"/>
        <v>1410-05 - Vehicles</v>
      </c>
      <c r="F29" s="300"/>
      <c r="H29" s="291">
        <v>1267125</v>
      </c>
      <c r="I29" s="292"/>
      <c r="J29" s="292"/>
      <c r="K29" s="297"/>
      <c r="L29" s="292"/>
      <c r="M29" s="292"/>
      <c r="N29" s="292"/>
      <c r="O29" s="292"/>
      <c r="P29" s="293">
        <f t="shared" si="1"/>
        <v>1267125</v>
      </c>
      <c r="Q29" s="294"/>
      <c r="R29" s="295"/>
    </row>
    <row r="30" spans="1:18">
      <c r="A30" s="298"/>
      <c r="B30" s="299" t="s">
        <v>523</v>
      </c>
      <c r="C30" s="302" t="s">
        <v>597</v>
      </c>
      <c r="D30" s="287" t="str">
        <f t="shared" si="6"/>
        <v>1410-06 - Leasehold improvements</v>
      </c>
      <c r="F30" s="304"/>
      <c r="H30" s="305">
        <v>981247.45</v>
      </c>
      <c r="I30" s="305"/>
      <c r="J30" s="305"/>
      <c r="K30" s="297"/>
      <c r="L30" s="305"/>
      <c r="M30" s="305"/>
      <c r="N30" s="305"/>
      <c r="O30" s="305"/>
      <c r="P30" s="293">
        <f t="shared" si="1"/>
        <v>981247.45</v>
      </c>
      <c r="Q30" s="294"/>
      <c r="R30" s="295"/>
    </row>
    <row r="31" spans="1:18">
      <c r="A31" s="285"/>
      <c r="B31" s="286" t="s">
        <v>524</v>
      </c>
      <c r="C31" s="287" t="s">
        <v>598</v>
      </c>
      <c r="D31" s="287"/>
      <c r="F31" s="289"/>
      <c r="H31" s="291">
        <v>-425129.62</v>
      </c>
      <c r="I31" s="292"/>
      <c r="J31" s="292"/>
      <c r="K31" s="292"/>
      <c r="L31" s="292"/>
      <c r="M31" s="292"/>
      <c r="N31" s="292"/>
      <c r="O31" s="292"/>
      <c r="P31" s="293">
        <f t="shared" ref="P31:P40" si="7">SUM(H31:O31)</f>
        <v>-425129.62</v>
      </c>
      <c r="Q31" s="294"/>
      <c r="R31" s="295"/>
    </row>
    <row r="32" spans="1:18">
      <c r="A32" s="285"/>
      <c r="B32" s="286" t="s">
        <v>525</v>
      </c>
      <c r="C32" s="287" t="s">
        <v>599</v>
      </c>
      <c r="D32" s="287"/>
      <c r="F32" s="289"/>
      <c r="H32" s="291">
        <v>-254980.41</v>
      </c>
      <c r="I32" s="292"/>
      <c r="J32" s="292"/>
      <c r="K32" s="297"/>
      <c r="L32" s="292"/>
      <c r="M32" s="292"/>
      <c r="N32" s="292"/>
      <c r="O32" s="292"/>
      <c r="P32" s="293">
        <f t="shared" si="7"/>
        <v>-254980.41</v>
      </c>
      <c r="Q32" s="294"/>
      <c r="R32" s="295"/>
    </row>
    <row r="33" spans="1:18">
      <c r="A33" s="298"/>
      <c r="B33" s="299" t="s">
        <v>526</v>
      </c>
      <c r="C33" s="287" t="s">
        <v>600</v>
      </c>
      <c r="D33" s="287" t="str">
        <f>+B33&amp;" - "&amp;+C33</f>
        <v>1420-04 - Accumulated Depreciation - Furniture &amp; Fixtures</v>
      </c>
      <c r="F33" s="300"/>
      <c r="H33" s="291">
        <v>-51846.26</v>
      </c>
      <c r="I33" s="292"/>
      <c r="J33" s="292"/>
      <c r="K33" s="297"/>
      <c r="L33" s="292"/>
      <c r="M33" s="292"/>
      <c r="N33" s="292"/>
      <c r="O33" s="292"/>
      <c r="P33" s="293">
        <f t="shared" si="7"/>
        <v>-51846.26</v>
      </c>
      <c r="Q33" s="294"/>
      <c r="R33" s="295"/>
    </row>
    <row r="34" spans="1:18">
      <c r="A34" s="298"/>
      <c r="B34" s="299" t="s">
        <v>527</v>
      </c>
      <c r="C34" s="287" t="s">
        <v>601</v>
      </c>
      <c r="D34" s="287" t="str">
        <f>+B34&amp;" - "&amp;+C34</f>
        <v>1420-05 - Accumulated Depreciation - Vehicles</v>
      </c>
      <c r="F34" s="300"/>
      <c r="H34" s="291">
        <v>-676552.57</v>
      </c>
      <c r="I34" s="292"/>
      <c r="J34" s="292"/>
      <c r="K34" s="297"/>
      <c r="L34" s="292"/>
      <c r="M34" s="292"/>
      <c r="N34" s="292"/>
      <c r="O34" s="292"/>
      <c r="P34" s="293">
        <f t="shared" si="7"/>
        <v>-676552.57</v>
      </c>
      <c r="Q34" s="294"/>
      <c r="R34" s="295"/>
    </row>
    <row r="35" spans="1:18">
      <c r="A35" s="298"/>
      <c r="B35" s="299" t="s">
        <v>528</v>
      </c>
      <c r="C35" s="301" t="s">
        <v>602</v>
      </c>
      <c r="D35" s="287" t="str">
        <f t="shared" ref="D35" si="8">+B35&amp;" - "&amp;+C35</f>
        <v>1420-06 - Accumulated Depreciation -Leasehold improvements</v>
      </c>
      <c r="F35" s="289"/>
      <c r="H35" s="291">
        <v>-111210.13</v>
      </c>
      <c r="I35" s="297"/>
      <c r="J35" s="292"/>
      <c r="K35" s="297"/>
      <c r="L35" s="292"/>
      <c r="M35" s="292"/>
      <c r="N35" s="292"/>
      <c r="O35" s="292"/>
      <c r="P35" s="293">
        <f t="shared" si="7"/>
        <v>-111210.13</v>
      </c>
      <c r="Q35" s="294"/>
      <c r="R35" s="295"/>
    </row>
    <row r="36" spans="1:18">
      <c r="A36" s="298"/>
      <c r="B36" s="299" t="s">
        <v>497</v>
      </c>
      <c r="C36" s="301" t="s">
        <v>603</v>
      </c>
      <c r="D36" s="287"/>
      <c r="F36" s="289"/>
      <c r="H36" s="291">
        <v>-27812.5</v>
      </c>
      <c r="I36" s="297"/>
      <c r="J36" s="292"/>
      <c r="K36" s="297"/>
      <c r="L36" s="292"/>
      <c r="M36" s="292"/>
      <c r="N36" s="292"/>
      <c r="O36" s="292"/>
      <c r="P36" s="293">
        <f t="shared" si="7"/>
        <v>-27812.5</v>
      </c>
      <c r="Q36" s="294"/>
      <c r="R36" s="295"/>
    </row>
    <row r="37" spans="1:18">
      <c r="A37" s="298"/>
      <c r="B37" s="299" t="s">
        <v>529</v>
      </c>
      <c r="C37" s="302" t="s">
        <v>604</v>
      </c>
      <c r="D37" s="287" t="str">
        <f t="shared" ref="D37:D40" si="9">+B37&amp;" - "&amp;+C37</f>
        <v>2131-04 - Social Securities Payable</v>
      </c>
      <c r="F37" s="303"/>
      <c r="H37" s="291">
        <v>-5200</v>
      </c>
      <c r="I37" s="292"/>
      <c r="J37" s="292"/>
      <c r="K37" s="297"/>
      <c r="L37" s="292"/>
      <c r="M37" s="292"/>
      <c r="N37" s="292"/>
      <c r="O37" s="292"/>
      <c r="P37" s="293">
        <f t="shared" si="7"/>
        <v>-5200</v>
      </c>
      <c r="Q37" s="294"/>
      <c r="R37" s="295"/>
    </row>
    <row r="38" spans="1:18">
      <c r="A38" s="298"/>
      <c r="B38" s="299" t="s">
        <v>530</v>
      </c>
      <c r="C38" s="302" t="s">
        <v>605</v>
      </c>
      <c r="D38" s="287" t="str">
        <f t="shared" si="9"/>
        <v>2131-10 - Accrued Audit fee</v>
      </c>
      <c r="F38" s="300"/>
      <c r="H38" s="291">
        <v>0</v>
      </c>
      <c r="I38" s="292"/>
      <c r="J38" s="297"/>
      <c r="K38" s="297"/>
      <c r="L38" s="291"/>
      <c r="M38" s="292"/>
      <c r="N38" s="292"/>
      <c r="O38" s="291"/>
      <c r="P38" s="293">
        <f t="shared" si="7"/>
        <v>0</v>
      </c>
      <c r="Q38" s="294"/>
      <c r="R38" s="295"/>
    </row>
    <row r="39" spans="1:18">
      <c r="A39" s="298"/>
      <c r="B39" s="299" t="s">
        <v>531</v>
      </c>
      <c r="C39" s="302" t="s">
        <v>606</v>
      </c>
      <c r="D39" s="287" t="str">
        <f t="shared" si="9"/>
        <v>2131-11 - Accrued Service fee</v>
      </c>
      <c r="F39" s="300"/>
      <c r="H39" s="291">
        <v>0</v>
      </c>
      <c r="I39" s="292"/>
      <c r="J39" s="292"/>
      <c r="K39" s="297"/>
      <c r="L39" s="292"/>
      <c r="M39" s="292"/>
      <c r="N39" s="292"/>
      <c r="O39" s="292"/>
      <c r="P39" s="293">
        <f t="shared" si="7"/>
        <v>0</v>
      </c>
      <c r="Q39" s="294"/>
      <c r="R39" s="295"/>
    </row>
    <row r="40" spans="1:18">
      <c r="A40" s="298"/>
      <c r="B40" s="299" t="s">
        <v>532</v>
      </c>
      <c r="C40" s="302" t="s">
        <v>607</v>
      </c>
      <c r="D40" s="287" t="str">
        <f t="shared" si="9"/>
        <v>2132-01 - Witholding Tax Payable - Form 1</v>
      </c>
      <c r="F40" s="304"/>
      <c r="H40" s="305">
        <v>-25712.5</v>
      </c>
      <c r="I40" s="305"/>
      <c r="J40" s="305"/>
      <c r="K40" s="297"/>
      <c r="L40" s="305"/>
      <c r="M40" s="305"/>
      <c r="N40" s="305"/>
      <c r="O40" s="305"/>
      <c r="P40" s="293">
        <f t="shared" si="7"/>
        <v>-25712.5</v>
      </c>
      <c r="Q40" s="294"/>
      <c r="R40" s="295"/>
    </row>
    <row r="41" spans="1:18">
      <c r="A41" s="285"/>
      <c r="B41" s="286" t="s">
        <v>533</v>
      </c>
      <c r="C41" s="287" t="s">
        <v>608</v>
      </c>
      <c r="D41" s="287"/>
      <c r="F41" s="289"/>
      <c r="H41" s="291">
        <v>-366</v>
      </c>
      <c r="I41" s="292"/>
      <c r="J41" s="292"/>
      <c r="K41" s="292"/>
      <c r="L41" s="292"/>
      <c r="M41" s="292"/>
      <c r="N41" s="292"/>
      <c r="O41" s="292"/>
      <c r="P41" s="293">
        <f t="shared" si="1"/>
        <v>-366</v>
      </c>
      <c r="Q41" s="294"/>
      <c r="R41" s="295"/>
    </row>
    <row r="42" spans="1:18">
      <c r="A42" s="285"/>
      <c r="B42" s="286" t="s">
        <v>534</v>
      </c>
      <c r="C42" s="287" t="s">
        <v>609</v>
      </c>
      <c r="D42" s="287"/>
      <c r="F42" s="289"/>
      <c r="H42" s="291">
        <v>-1372.5</v>
      </c>
      <c r="I42" s="292"/>
      <c r="J42" s="292"/>
      <c r="K42" s="297"/>
      <c r="L42" s="292"/>
      <c r="M42" s="292"/>
      <c r="N42" s="292"/>
      <c r="O42" s="292"/>
      <c r="P42" s="293">
        <f t="shared" si="1"/>
        <v>-1372.5</v>
      </c>
      <c r="Q42" s="294"/>
      <c r="R42" s="295"/>
    </row>
    <row r="43" spans="1:18">
      <c r="A43" s="298"/>
      <c r="B43" s="299" t="s">
        <v>535</v>
      </c>
      <c r="C43" s="287" t="s">
        <v>610</v>
      </c>
      <c r="D43" s="287" t="str">
        <f>+B43&amp;" - "&amp;+C43</f>
        <v>2132-09 - Income Tax Payable</v>
      </c>
      <c r="F43" s="300"/>
      <c r="H43" s="291">
        <v>0</v>
      </c>
      <c r="I43" s="292"/>
      <c r="J43" s="292"/>
      <c r="K43" s="297"/>
      <c r="L43" s="292"/>
      <c r="M43" s="292"/>
      <c r="N43" s="292"/>
      <c r="O43" s="292"/>
      <c r="P43" s="293">
        <f t="shared" si="1"/>
        <v>0</v>
      </c>
      <c r="Q43" s="294"/>
      <c r="R43" s="295"/>
    </row>
    <row r="44" spans="1:18">
      <c r="A44" s="298"/>
      <c r="B44" s="299" t="s">
        <v>536</v>
      </c>
      <c r="C44" s="287" t="s">
        <v>611</v>
      </c>
      <c r="D44" s="287" t="str">
        <f>+B44&amp;" - "&amp;+C44</f>
        <v>2135-00 - Sales Tax</v>
      </c>
      <c r="F44" s="300"/>
      <c r="H44" s="291">
        <v>0</v>
      </c>
      <c r="I44" s="292"/>
      <c r="J44" s="292"/>
      <c r="K44" s="297"/>
      <c r="L44" s="292"/>
      <c r="M44" s="292"/>
      <c r="N44" s="292"/>
      <c r="O44" s="292"/>
      <c r="P44" s="293">
        <f t="shared" si="1"/>
        <v>0</v>
      </c>
      <c r="Q44" s="294"/>
      <c r="R44" s="295"/>
    </row>
    <row r="45" spans="1:18">
      <c r="A45" s="298"/>
      <c r="B45" s="299" t="s">
        <v>537</v>
      </c>
      <c r="C45" s="301" t="s">
        <v>612</v>
      </c>
      <c r="D45" s="287" t="str">
        <f t="shared" ref="D45" si="10">+B45&amp;" - "&amp;+C45</f>
        <v>2136-00 - Unamortization - Sale Tax</v>
      </c>
      <c r="F45" s="289"/>
      <c r="H45" s="291">
        <v>-28793.62</v>
      </c>
      <c r="I45" s="297"/>
      <c r="J45" s="292"/>
      <c r="K45" s="297"/>
      <c r="L45" s="292"/>
      <c r="M45" s="292"/>
      <c r="N45" s="292"/>
      <c r="O45" s="292"/>
      <c r="P45" s="293">
        <f t="shared" si="1"/>
        <v>-28793.62</v>
      </c>
      <c r="Q45" s="294"/>
      <c r="R45" s="295"/>
    </row>
    <row r="46" spans="1:18">
      <c r="A46" s="298"/>
      <c r="B46" s="299" t="s">
        <v>538</v>
      </c>
      <c r="C46" s="301" t="s">
        <v>613</v>
      </c>
      <c r="D46" s="287"/>
      <c r="F46" s="289"/>
      <c r="H46" s="291">
        <v>-9453.14</v>
      </c>
      <c r="I46" s="297"/>
      <c r="J46" s="292"/>
      <c r="K46" s="297"/>
      <c r="L46" s="292"/>
      <c r="M46" s="292"/>
      <c r="N46" s="292"/>
      <c r="O46" s="292"/>
      <c r="P46" s="293">
        <f t="shared" si="1"/>
        <v>-9453.14</v>
      </c>
      <c r="Q46" s="294"/>
      <c r="R46" s="295"/>
    </row>
    <row r="47" spans="1:18">
      <c r="A47" s="298"/>
      <c r="B47" s="299" t="s">
        <v>539</v>
      </c>
      <c r="C47" s="302" t="s">
        <v>614</v>
      </c>
      <c r="D47" s="287" t="str">
        <f t="shared" ref="D47:D50" si="11">+B47&amp;" - "&amp;+C47</f>
        <v>2139-00 - Advance AP</v>
      </c>
      <c r="F47" s="303"/>
      <c r="H47" s="291">
        <v>-215634.32</v>
      </c>
      <c r="I47" s="292"/>
      <c r="J47" s="292"/>
      <c r="K47" s="297"/>
      <c r="L47" s="292"/>
      <c r="M47" s="292"/>
      <c r="N47" s="292"/>
      <c r="O47" s="292"/>
      <c r="P47" s="293">
        <f t="shared" si="1"/>
        <v>-215634.32</v>
      </c>
      <c r="Q47" s="294"/>
      <c r="R47" s="295"/>
    </row>
    <row r="48" spans="1:18">
      <c r="A48" s="298"/>
      <c r="B48" s="299" t="s">
        <v>540</v>
      </c>
      <c r="C48" s="302" t="s">
        <v>615</v>
      </c>
      <c r="D48" s="287" t="str">
        <f t="shared" si="11"/>
        <v>2150-00 - Finance lease loan</v>
      </c>
      <c r="F48" s="300"/>
      <c r="H48" s="291">
        <v>-330089</v>
      </c>
      <c r="I48" s="292"/>
      <c r="J48" s="297"/>
      <c r="K48" s="297"/>
      <c r="L48" s="291"/>
      <c r="M48" s="292"/>
      <c r="N48" s="292"/>
      <c r="O48" s="291"/>
      <c r="P48" s="293">
        <f t="shared" si="1"/>
        <v>-330089</v>
      </c>
      <c r="Q48" s="294"/>
      <c r="R48" s="295"/>
    </row>
    <row r="49" spans="1:18">
      <c r="A49" s="298"/>
      <c r="B49" s="299" t="s">
        <v>541</v>
      </c>
      <c r="C49" s="302" t="s">
        <v>616</v>
      </c>
      <c r="D49" s="287" t="str">
        <f t="shared" si="11"/>
        <v>2210-00 - Long-term Debt-Bank Loan</v>
      </c>
      <c r="F49" s="300"/>
      <c r="H49" s="291">
        <v>-3074313.47</v>
      </c>
      <c r="I49" s="292"/>
      <c r="J49" s="292"/>
      <c r="K49" s="297"/>
      <c r="L49" s="292"/>
      <c r="M49" s="292"/>
      <c r="N49" s="292"/>
      <c r="O49" s="292"/>
      <c r="P49" s="293">
        <f t="shared" si="1"/>
        <v>-3074313.47</v>
      </c>
      <c r="Q49" s="294"/>
      <c r="R49" s="295"/>
    </row>
    <row r="50" spans="1:18">
      <c r="A50" s="298"/>
      <c r="B50" s="550" t="s">
        <v>542</v>
      </c>
      <c r="C50" s="552" t="s">
        <v>651</v>
      </c>
      <c r="D50" s="287" t="str">
        <f t="shared" si="11"/>
        <v>2300-01 - Pension liabilities</v>
      </c>
      <c r="F50" s="304"/>
      <c r="H50" s="305">
        <v>-184365.16</v>
      </c>
      <c r="I50" s="305"/>
      <c r="J50" s="305"/>
      <c r="K50" s="297"/>
      <c r="L50" s="305"/>
      <c r="M50" s="305"/>
      <c r="N50" s="305"/>
      <c r="O50" s="305"/>
      <c r="P50" s="293">
        <f t="shared" si="1"/>
        <v>-184365.16</v>
      </c>
      <c r="Q50" s="294"/>
      <c r="R50" s="295"/>
    </row>
    <row r="51" spans="1:18">
      <c r="A51" s="285"/>
      <c r="B51" s="286" t="s">
        <v>543</v>
      </c>
      <c r="C51" s="287" t="s">
        <v>617</v>
      </c>
      <c r="D51" s="287"/>
      <c r="F51" s="289"/>
      <c r="H51" s="291">
        <v>-2000000</v>
      </c>
      <c r="I51" s="292"/>
      <c r="J51" s="292"/>
      <c r="K51" s="292"/>
      <c r="L51" s="292"/>
      <c r="M51" s="292"/>
      <c r="N51" s="292"/>
      <c r="O51" s="292"/>
      <c r="P51" s="293">
        <f t="shared" ref="P51:P60" si="12">SUM(H51:O51)</f>
        <v>-2000000</v>
      </c>
      <c r="Q51" s="294"/>
      <c r="R51" s="295"/>
    </row>
    <row r="52" spans="1:18">
      <c r="A52" s="285"/>
      <c r="B52" s="286" t="s">
        <v>544</v>
      </c>
      <c r="C52" s="287" t="s">
        <v>618</v>
      </c>
      <c r="D52" s="287"/>
      <c r="F52" s="289"/>
      <c r="H52" s="291">
        <v>-2645183.23</v>
      </c>
      <c r="I52" s="292">
        <f>-2455720.94-H52</f>
        <v>189462.29000000004</v>
      </c>
      <c r="J52" s="292"/>
      <c r="K52" s="297"/>
      <c r="L52" s="292"/>
      <c r="M52" s="292"/>
      <c r="N52" s="292"/>
      <c r="O52" s="292"/>
      <c r="P52" s="293">
        <f t="shared" si="12"/>
        <v>-2455720.94</v>
      </c>
      <c r="Q52" s="294"/>
      <c r="R52" s="295"/>
    </row>
    <row r="53" spans="1:18">
      <c r="A53" s="298"/>
      <c r="B53" s="299" t="s">
        <v>545</v>
      </c>
      <c r="C53" s="287" t="s">
        <v>619</v>
      </c>
      <c r="D53" s="287" t="str">
        <f>+B53&amp;" - "&amp;+C53</f>
        <v>4100-02 - Services Revenue</v>
      </c>
      <c r="F53" s="300"/>
      <c r="H53" s="291">
        <v>-1457900.17</v>
      </c>
      <c r="I53" s="292"/>
      <c r="J53" s="292"/>
      <c r="K53" s="297"/>
      <c r="L53" s="292"/>
      <c r="M53" s="292"/>
      <c r="N53" s="292"/>
      <c r="O53" s="292"/>
      <c r="P53" s="293">
        <f t="shared" si="12"/>
        <v>-1457900.17</v>
      </c>
      <c r="Q53" s="294"/>
      <c r="R53" s="295"/>
    </row>
    <row r="54" spans="1:18">
      <c r="A54" s="298"/>
      <c r="B54" s="299" t="s">
        <v>546</v>
      </c>
      <c r="C54" s="287" t="s">
        <v>620</v>
      </c>
      <c r="D54" s="287" t="str">
        <f>+B54&amp;" - "&amp;+C54</f>
        <v>4100-05 - Services Revenue-abroad</v>
      </c>
      <c r="F54" s="300"/>
      <c r="H54" s="291">
        <v>-263358</v>
      </c>
      <c r="I54" s="292"/>
      <c r="J54" s="292"/>
      <c r="K54" s="297"/>
      <c r="L54" s="292"/>
      <c r="M54" s="292"/>
      <c r="N54" s="292"/>
      <c r="O54" s="292"/>
      <c r="P54" s="293">
        <f t="shared" si="12"/>
        <v>-263358</v>
      </c>
      <c r="Q54" s="294"/>
      <c r="R54" s="295"/>
    </row>
    <row r="55" spans="1:18">
      <c r="A55" s="298"/>
      <c r="B55" s="550" t="s">
        <v>547</v>
      </c>
      <c r="C55" s="551"/>
      <c r="D55" s="287" t="str">
        <f t="shared" ref="D55" si="13">+B55&amp;" - "&amp;+C55</f>
        <v xml:space="preserve">4100-06 - </v>
      </c>
      <c r="F55" s="289"/>
      <c r="H55" s="291">
        <v>-1060836.9099999999</v>
      </c>
      <c r="I55" s="297"/>
      <c r="J55" s="292"/>
      <c r="K55" s="297"/>
      <c r="L55" s="292"/>
      <c r="M55" s="292"/>
      <c r="N55" s="292"/>
      <c r="O55" s="292"/>
      <c r="P55" s="293">
        <f t="shared" si="12"/>
        <v>-1060836.9099999999</v>
      </c>
      <c r="Q55" s="294"/>
      <c r="R55" s="295"/>
    </row>
    <row r="56" spans="1:18">
      <c r="A56" s="298"/>
      <c r="B56" s="299" t="s">
        <v>498</v>
      </c>
      <c r="C56" s="301" t="s">
        <v>621</v>
      </c>
      <c r="D56" s="287"/>
      <c r="F56" s="289"/>
      <c r="H56" s="291">
        <v>-434.3</v>
      </c>
      <c r="I56" s="297"/>
      <c r="J56" s="292"/>
      <c r="K56" s="297"/>
      <c r="L56" s="292"/>
      <c r="M56" s="292"/>
      <c r="N56" s="292"/>
      <c r="O56" s="292"/>
      <c r="P56" s="293">
        <f t="shared" si="12"/>
        <v>-434.3</v>
      </c>
      <c r="Q56" s="294"/>
      <c r="R56" s="295"/>
    </row>
    <row r="57" spans="1:18">
      <c r="A57" s="298"/>
      <c r="B57" s="299" t="s">
        <v>548</v>
      </c>
      <c r="C57" s="302" t="s">
        <v>622</v>
      </c>
      <c r="D57" s="287" t="str">
        <f t="shared" ref="D57:D60" si="14">+B57&amp;" - "&amp;+C57</f>
        <v>5110-00 - Cost of Service</v>
      </c>
      <c r="F57" s="303"/>
      <c r="H57" s="291">
        <v>208145.2</v>
      </c>
      <c r="I57" s="292"/>
      <c r="J57" s="292"/>
      <c r="K57" s="297"/>
      <c r="L57" s="292"/>
      <c r="M57" s="292"/>
      <c r="N57" s="292"/>
      <c r="O57" s="292"/>
      <c r="P57" s="293">
        <f t="shared" si="12"/>
        <v>208145.2</v>
      </c>
      <c r="Q57" s="294"/>
      <c r="R57" s="295"/>
    </row>
    <row r="58" spans="1:18">
      <c r="A58" s="298"/>
      <c r="B58" s="299" t="s">
        <v>549</v>
      </c>
      <c r="C58" s="302" t="s">
        <v>623</v>
      </c>
      <c r="D58" s="287" t="str">
        <f t="shared" si="14"/>
        <v>5200-09 - Travel &amp; Automotive Expenses</v>
      </c>
      <c r="F58" s="300"/>
      <c r="H58" s="291">
        <v>155720.63</v>
      </c>
      <c r="I58" s="292"/>
      <c r="J58" s="297"/>
      <c r="K58" s="297"/>
      <c r="L58" s="291"/>
      <c r="M58" s="292"/>
      <c r="N58" s="292"/>
      <c r="O58" s="291"/>
      <c r="P58" s="293">
        <f t="shared" si="12"/>
        <v>155720.63</v>
      </c>
      <c r="Q58" s="294"/>
      <c r="R58" s="295"/>
    </row>
    <row r="59" spans="1:18">
      <c r="A59" s="298"/>
      <c r="B59" s="299" t="s">
        <v>550</v>
      </c>
      <c r="C59" s="302" t="s">
        <v>624</v>
      </c>
      <c r="D59" s="287" t="str">
        <f t="shared" si="14"/>
        <v>5200-11 - Insurance Premiums</v>
      </c>
      <c r="F59" s="300"/>
      <c r="H59" s="291">
        <v>772.31</v>
      </c>
      <c r="I59" s="292"/>
      <c r="J59" s="292"/>
      <c r="K59" s="297"/>
      <c r="L59" s="292"/>
      <c r="M59" s="292"/>
      <c r="N59" s="292"/>
      <c r="O59" s="292"/>
      <c r="P59" s="293">
        <f t="shared" si="12"/>
        <v>772.31</v>
      </c>
      <c r="Q59" s="294"/>
      <c r="R59" s="295"/>
    </row>
    <row r="60" spans="1:18">
      <c r="A60" s="298"/>
      <c r="B60" s="299" t="s">
        <v>551</v>
      </c>
      <c r="C60" s="302" t="s">
        <v>625</v>
      </c>
      <c r="D60" s="287" t="str">
        <f t="shared" si="14"/>
        <v>5310-01 - Salaries</v>
      </c>
      <c r="F60" s="304"/>
      <c r="H60" s="305">
        <v>1624000</v>
      </c>
      <c r="I60" s="305"/>
      <c r="J60" s="305"/>
      <c r="K60" s="297"/>
      <c r="L60" s="305"/>
      <c r="M60" s="305"/>
      <c r="N60" s="305"/>
      <c r="O60" s="305"/>
      <c r="P60" s="293">
        <f t="shared" si="12"/>
        <v>1624000</v>
      </c>
      <c r="Q60" s="294"/>
      <c r="R60" s="295"/>
    </row>
    <row r="61" spans="1:18">
      <c r="A61" s="285"/>
      <c r="B61" s="286" t="s">
        <v>552</v>
      </c>
      <c r="C61" s="287" t="s">
        <v>626</v>
      </c>
      <c r="D61" s="287"/>
      <c r="F61" s="289"/>
      <c r="H61" s="291">
        <v>15200.64</v>
      </c>
      <c r="I61" s="292"/>
      <c r="J61" s="292"/>
      <c r="K61" s="292"/>
      <c r="L61" s="292"/>
      <c r="M61" s="292"/>
      <c r="N61" s="292"/>
      <c r="O61" s="292"/>
      <c r="P61" s="293">
        <f t="shared" si="1"/>
        <v>15200.64</v>
      </c>
      <c r="Q61" s="294"/>
      <c r="R61" s="295"/>
    </row>
    <row r="62" spans="1:18">
      <c r="A62" s="285"/>
      <c r="B62" s="286" t="s">
        <v>553</v>
      </c>
      <c r="C62" s="287" t="s">
        <v>627</v>
      </c>
      <c r="D62" s="287"/>
      <c r="F62" s="289"/>
      <c r="H62" s="291">
        <v>18200</v>
      </c>
      <c r="I62" s="292"/>
      <c r="J62" s="292"/>
      <c r="K62" s="297"/>
      <c r="L62" s="292"/>
      <c r="M62" s="292"/>
      <c r="N62" s="292"/>
      <c r="O62" s="292"/>
      <c r="P62" s="293">
        <f t="shared" si="1"/>
        <v>18200</v>
      </c>
      <c r="Q62" s="294"/>
      <c r="R62" s="295"/>
    </row>
    <row r="63" spans="1:18">
      <c r="A63" s="298"/>
      <c r="B63" s="299" t="s">
        <v>554</v>
      </c>
      <c r="C63" s="287" t="s">
        <v>628</v>
      </c>
      <c r="D63" s="287" t="str">
        <f>+B63&amp;" - "&amp;+C63</f>
        <v>5310-10 - Contribution to Providend Fund</v>
      </c>
      <c r="F63" s="300"/>
      <c r="H63" s="291">
        <v>684</v>
      </c>
      <c r="I63" s="292"/>
      <c r="J63" s="292"/>
      <c r="K63" s="297"/>
      <c r="L63" s="292"/>
      <c r="M63" s="292"/>
      <c r="N63" s="292"/>
      <c r="O63" s="292"/>
      <c r="P63" s="293">
        <f t="shared" si="1"/>
        <v>684</v>
      </c>
      <c r="Q63" s="294"/>
      <c r="R63" s="295"/>
    </row>
    <row r="64" spans="1:18">
      <c r="A64" s="298"/>
      <c r="B64" s="299" t="s">
        <v>555</v>
      </c>
      <c r="C64" s="287" t="s">
        <v>629</v>
      </c>
      <c r="D64" s="287" t="str">
        <f>+B64&amp;" - "&amp;+C64</f>
        <v>5310-15 - Food and Beverage for Employee</v>
      </c>
      <c r="F64" s="300"/>
      <c r="H64" s="291">
        <v>7508.89</v>
      </c>
      <c r="I64" s="292"/>
      <c r="J64" s="292"/>
      <c r="K64" s="297"/>
      <c r="L64" s="292"/>
      <c r="M64" s="292"/>
      <c r="N64" s="292"/>
      <c r="O64" s="292"/>
      <c r="P64" s="293">
        <f t="shared" si="1"/>
        <v>7508.89</v>
      </c>
      <c r="Q64" s="294"/>
      <c r="R64" s="295"/>
    </row>
    <row r="65" spans="1:18">
      <c r="A65" s="298"/>
      <c r="B65" s="299" t="s">
        <v>556</v>
      </c>
      <c r="C65" s="301" t="s">
        <v>630</v>
      </c>
      <c r="D65" s="287" t="str">
        <f t="shared" ref="D65" si="15">+B65&amp;" - "&amp;+C65</f>
        <v>5310-18 - Service Fee</v>
      </c>
      <c r="F65" s="289"/>
      <c r="H65" s="291">
        <v>30500</v>
      </c>
      <c r="I65" s="297"/>
      <c r="J65" s="292"/>
      <c r="K65" s="297"/>
      <c r="L65" s="292"/>
      <c r="M65" s="292"/>
      <c r="N65" s="292"/>
      <c r="O65" s="292"/>
      <c r="P65" s="293">
        <f t="shared" si="1"/>
        <v>30500</v>
      </c>
      <c r="Q65" s="294"/>
      <c r="R65" s="295"/>
    </row>
    <row r="66" spans="1:18">
      <c r="A66" s="298"/>
      <c r="B66" s="299" t="s">
        <v>557</v>
      </c>
      <c r="C66" s="301" t="s">
        <v>631</v>
      </c>
      <c r="D66" s="287"/>
      <c r="F66" s="289"/>
      <c r="H66" s="291">
        <v>803.73</v>
      </c>
      <c r="I66" s="297"/>
      <c r="J66" s="292"/>
      <c r="K66" s="297"/>
      <c r="L66" s="292"/>
      <c r="M66" s="292"/>
      <c r="N66" s="292"/>
      <c r="O66" s="292"/>
      <c r="P66" s="293">
        <f t="shared" si="1"/>
        <v>803.73</v>
      </c>
      <c r="Q66" s="294"/>
      <c r="R66" s="295"/>
    </row>
    <row r="67" spans="1:18">
      <c r="A67" s="298"/>
      <c r="B67" s="299" t="s">
        <v>558</v>
      </c>
      <c r="C67" s="302" t="s">
        <v>632</v>
      </c>
      <c r="D67" s="287" t="str">
        <f t="shared" ref="D67:D70" si="16">+B67&amp;" - "&amp;+C67</f>
        <v>5320-01 - Stationary Expenses</v>
      </c>
      <c r="F67" s="303"/>
      <c r="H67" s="291">
        <v>1200</v>
      </c>
      <c r="I67" s="292"/>
      <c r="J67" s="292"/>
      <c r="K67" s="297"/>
      <c r="L67" s="292"/>
      <c r="M67" s="292"/>
      <c r="N67" s="292"/>
      <c r="O67" s="292"/>
      <c r="P67" s="293">
        <f t="shared" si="1"/>
        <v>1200</v>
      </c>
      <c r="Q67" s="294"/>
      <c r="R67" s="295"/>
    </row>
    <row r="68" spans="1:18">
      <c r="A68" s="298"/>
      <c r="B68" s="299" t="s">
        <v>559</v>
      </c>
      <c r="C68" s="302" t="s">
        <v>633</v>
      </c>
      <c r="D68" s="287" t="str">
        <f t="shared" si="16"/>
        <v>5320-02 - Repair &amp; Maintenance Expenses</v>
      </c>
      <c r="F68" s="300"/>
      <c r="H68" s="291">
        <v>5906.4</v>
      </c>
      <c r="I68" s="292"/>
      <c r="J68" s="297"/>
      <c r="K68" s="297"/>
      <c r="L68" s="291"/>
      <c r="M68" s="292"/>
      <c r="N68" s="292"/>
      <c r="O68" s="291"/>
      <c r="P68" s="293">
        <f t="shared" si="1"/>
        <v>5906.4</v>
      </c>
      <c r="Q68" s="294"/>
      <c r="R68" s="295"/>
    </row>
    <row r="69" spans="1:18">
      <c r="A69" s="298"/>
      <c r="B69" s="299" t="s">
        <v>560</v>
      </c>
      <c r="C69" s="302" t="s">
        <v>634</v>
      </c>
      <c r="D69" s="287" t="str">
        <f t="shared" si="16"/>
        <v>5330-02 - Electricity Expenses</v>
      </c>
      <c r="F69" s="300"/>
      <c r="H69" s="291">
        <v>12045.57</v>
      </c>
      <c r="I69" s="292"/>
      <c r="J69" s="292"/>
      <c r="K69" s="297"/>
      <c r="L69" s="292"/>
      <c r="M69" s="292"/>
      <c r="N69" s="292"/>
      <c r="O69" s="292"/>
      <c r="P69" s="293">
        <f t="shared" si="1"/>
        <v>12045.57</v>
      </c>
      <c r="Q69" s="294"/>
      <c r="R69" s="295"/>
    </row>
    <row r="70" spans="1:18">
      <c r="A70" s="298"/>
      <c r="B70" s="299" t="s">
        <v>561</v>
      </c>
      <c r="C70" s="302" t="s">
        <v>635</v>
      </c>
      <c r="D70" s="287" t="str">
        <f t="shared" si="16"/>
        <v>5330-04 - Postage Expenses</v>
      </c>
      <c r="F70" s="304"/>
      <c r="H70" s="305">
        <v>70</v>
      </c>
      <c r="I70" s="305"/>
      <c r="J70" s="305"/>
      <c r="K70" s="297"/>
      <c r="L70" s="305"/>
      <c r="M70" s="305"/>
      <c r="N70" s="305"/>
      <c r="O70" s="305"/>
      <c r="P70" s="293">
        <f t="shared" si="1"/>
        <v>70</v>
      </c>
      <c r="Q70" s="294"/>
      <c r="R70" s="295"/>
    </row>
    <row r="71" spans="1:18">
      <c r="A71" s="285"/>
      <c r="B71" s="286" t="s">
        <v>562</v>
      </c>
      <c r="C71" s="287" t="s">
        <v>636</v>
      </c>
      <c r="D71" s="287"/>
      <c r="F71" s="289"/>
      <c r="H71" s="291">
        <v>89997.59</v>
      </c>
      <c r="I71" s="292"/>
      <c r="J71" s="292"/>
      <c r="K71" s="292"/>
      <c r="L71" s="292"/>
      <c r="M71" s="292"/>
      <c r="N71" s="292"/>
      <c r="O71" s="292"/>
      <c r="P71" s="293">
        <f t="shared" ref="P71:P80" si="17">SUM(H71:O71)</f>
        <v>89997.59</v>
      </c>
      <c r="Q71" s="294"/>
      <c r="R71" s="295"/>
    </row>
    <row r="72" spans="1:18">
      <c r="A72" s="285"/>
      <c r="B72" s="286" t="s">
        <v>563</v>
      </c>
      <c r="C72" s="287" t="s">
        <v>637</v>
      </c>
      <c r="D72" s="287"/>
      <c r="F72" s="289"/>
      <c r="H72" s="291">
        <v>57247.1</v>
      </c>
      <c r="I72" s="292"/>
      <c r="J72" s="292"/>
      <c r="K72" s="297"/>
      <c r="L72" s="292"/>
      <c r="M72" s="292"/>
      <c r="N72" s="292"/>
      <c r="O72" s="292"/>
      <c r="P72" s="293">
        <f t="shared" si="17"/>
        <v>57247.1</v>
      </c>
      <c r="Q72" s="294"/>
      <c r="R72" s="295"/>
    </row>
    <row r="73" spans="1:18">
      <c r="A73" s="298"/>
      <c r="B73" s="299" t="s">
        <v>564</v>
      </c>
      <c r="C73" s="287" t="s">
        <v>638</v>
      </c>
      <c r="D73" s="287" t="str">
        <f>+B73&amp;" - "&amp;+C73</f>
        <v>5340-04 - Depreciation - Furniture &amp; Fixtures</v>
      </c>
      <c r="F73" s="300"/>
      <c r="H73" s="291">
        <v>12551.69</v>
      </c>
      <c r="I73" s="292"/>
      <c r="J73" s="292"/>
      <c r="K73" s="297"/>
      <c r="L73" s="292"/>
      <c r="M73" s="292"/>
      <c r="N73" s="292"/>
      <c r="O73" s="292"/>
      <c r="P73" s="293">
        <f t="shared" si="17"/>
        <v>12551.69</v>
      </c>
      <c r="Q73" s="294"/>
      <c r="R73" s="295"/>
    </row>
    <row r="74" spans="1:18">
      <c r="A74" s="298"/>
      <c r="B74" s="299" t="s">
        <v>565</v>
      </c>
      <c r="C74" s="287" t="s">
        <v>639</v>
      </c>
      <c r="D74" s="287" t="str">
        <f>+B74&amp;" - "&amp;+C74</f>
        <v>5340-05 - Depreciation - Vehicle</v>
      </c>
      <c r="F74" s="300"/>
      <c r="H74" s="291">
        <v>147484.91</v>
      </c>
      <c r="I74" s="292"/>
      <c r="J74" s="292"/>
      <c r="K74" s="297"/>
      <c r="L74" s="292"/>
      <c r="M74" s="292"/>
      <c r="N74" s="292"/>
      <c r="O74" s="292"/>
      <c r="P74" s="293">
        <f t="shared" si="17"/>
        <v>147484.91</v>
      </c>
      <c r="Q74" s="294"/>
      <c r="R74" s="295"/>
    </row>
    <row r="75" spans="1:18">
      <c r="A75" s="298"/>
      <c r="B75" s="299" t="s">
        <v>566</v>
      </c>
      <c r="C75" s="301" t="s">
        <v>640</v>
      </c>
      <c r="D75" s="287" t="str">
        <f t="shared" ref="D75" si="18">+B75&amp;" - "&amp;+C75</f>
        <v>5340-06 - Depreciation - Building Improvement</v>
      </c>
      <c r="F75" s="289"/>
      <c r="H75" s="291">
        <v>30176.35</v>
      </c>
      <c r="I75" s="297"/>
      <c r="J75" s="292"/>
      <c r="K75" s="297"/>
      <c r="L75" s="292"/>
      <c r="M75" s="292"/>
      <c r="N75" s="292"/>
      <c r="O75" s="292"/>
      <c r="P75" s="293">
        <f t="shared" si="17"/>
        <v>30176.35</v>
      </c>
      <c r="Q75" s="294"/>
      <c r="R75" s="295"/>
    </row>
    <row r="76" spans="1:18">
      <c r="A76" s="298"/>
      <c r="B76" s="299" t="s">
        <v>567</v>
      </c>
      <c r="C76" s="301" t="s">
        <v>641</v>
      </c>
      <c r="D76" s="287"/>
      <c r="F76" s="289"/>
      <c r="H76" s="291">
        <v>1579</v>
      </c>
      <c r="I76" s="297"/>
      <c r="J76" s="292"/>
      <c r="K76" s="297"/>
      <c r="L76" s="292"/>
      <c r="M76" s="292"/>
      <c r="N76" s="292"/>
      <c r="O76" s="292"/>
      <c r="P76" s="293">
        <f t="shared" si="17"/>
        <v>1579</v>
      </c>
      <c r="Q76" s="294"/>
      <c r="R76" s="295"/>
    </row>
    <row r="77" spans="1:18">
      <c r="A77" s="298"/>
      <c r="B77" s="299" t="s">
        <v>568</v>
      </c>
      <c r="C77" s="302" t="s">
        <v>642</v>
      </c>
      <c r="D77" s="287" t="str">
        <f t="shared" ref="D77:D80" si="19">+B77&amp;" - "&amp;+C77</f>
        <v>5360-08 - Bookkeeping fee</v>
      </c>
      <c r="F77" s="303"/>
      <c r="H77" s="291">
        <v>105000</v>
      </c>
      <c r="I77" s="292"/>
      <c r="J77" s="292"/>
      <c r="K77" s="297"/>
      <c r="L77" s="292"/>
      <c r="M77" s="292"/>
      <c r="N77" s="292"/>
      <c r="O77" s="292"/>
      <c r="P77" s="293">
        <f t="shared" si="17"/>
        <v>105000</v>
      </c>
      <c r="Q77" s="294"/>
      <c r="R77" s="295"/>
    </row>
    <row r="78" spans="1:18">
      <c r="A78" s="298"/>
      <c r="B78" s="299" t="s">
        <v>569</v>
      </c>
      <c r="C78" s="302" t="s">
        <v>643</v>
      </c>
      <c r="D78" s="287" t="str">
        <f t="shared" si="19"/>
        <v>5360-10 - Revenue Stamp</v>
      </c>
      <c r="F78" s="300"/>
      <c r="H78" s="291">
        <v>737.5</v>
      </c>
      <c r="I78" s="292"/>
      <c r="J78" s="297"/>
      <c r="K78" s="297"/>
      <c r="L78" s="291"/>
      <c r="M78" s="292"/>
      <c r="N78" s="292"/>
      <c r="O78" s="291"/>
      <c r="P78" s="293">
        <f t="shared" si="17"/>
        <v>737.5</v>
      </c>
      <c r="Q78" s="294"/>
      <c r="R78" s="295"/>
    </row>
    <row r="79" spans="1:18">
      <c r="A79" s="298"/>
      <c r="B79" s="299" t="s">
        <v>570</v>
      </c>
      <c r="C79" s="302" t="s">
        <v>644</v>
      </c>
      <c r="D79" s="287" t="str">
        <f t="shared" si="19"/>
        <v>5370-04 - Charitable Contributions</v>
      </c>
      <c r="F79" s="300"/>
      <c r="H79" s="291">
        <v>2000</v>
      </c>
      <c r="I79" s="292"/>
      <c r="J79" s="292"/>
      <c r="K79" s="297"/>
      <c r="L79" s="292"/>
      <c r="M79" s="292"/>
      <c r="N79" s="292"/>
      <c r="O79" s="292"/>
      <c r="P79" s="293">
        <f t="shared" si="17"/>
        <v>2000</v>
      </c>
      <c r="Q79" s="294"/>
      <c r="R79" s="295"/>
    </row>
    <row r="80" spans="1:18">
      <c r="A80" s="298"/>
      <c r="B80" s="299" t="s">
        <v>571</v>
      </c>
      <c r="C80" s="302" t="s">
        <v>645</v>
      </c>
      <c r="D80" s="287" t="str">
        <f t="shared" si="19"/>
        <v>5370-09 - Cash Short and Over</v>
      </c>
      <c r="F80" s="304"/>
      <c r="H80" s="305">
        <v>5.1100000000000003</v>
      </c>
      <c r="I80" s="305"/>
      <c r="J80" s="305"/>
      <c r="K80" s="297"/>
      <c r="L80" s="305"/>
      <c r="M80" s="305"/>
      <c r="N80" s="305"/>
      <c r="O80" s="305"/>
      <c r="P80" s="293">
        <f t="shared" si="17"/>
        <v>5.1100000000000003</v>
      </c>
      <c r="Q80" s="294"/>
      <c r="R80" s="295"/>
    </row>
    <row r="81" spans="1:18">
      <c r="A81" s="285"/>
      <c r="B81" s="286" t="s">
        <v>572</v>
      </c>
      <c r="C81" s="287" t="s">
        <v>646</v>
      </c>
      <c r="D81" s="287"/>
      <c r="F81" s="289"/>
      <c r="H81" s="291">
        <v>3526.17</v>
      </c>
      <c r="I81" s="292"/>
      <c r="J81" s="292"/>
      <c r="K81" s="292"/>
      <c r="L81" s="292"/>
      <c r="M81" s="292"/>
      <c r="N81" s="292"/>
      <c r="O81" s="292"/>
      <c r="P81" s="293">
        <f t="shared" si="1"/>
        <v>3526.17</v>
      </c>
      <c r="Q81" s="294"/>
      <c r="R81" s="295"/>
    </row>
    <row r="82" spans="1:18">
      <c r="A82" s="285"/>
      <c r="B82" s="286" t="s">
        <v>573</v>
      </c>
      <c r="C82" s="287" t="s">
        <v>647</v>
      </c>
      <c r="D82" s="287"/>
      <c r="F82" s="289"/>
      <c r="H82" s="291">
        <v>3012.47</v>
      </c>
      <c r="I82" s="292"/>
      <c r="J82" s="292"/>
      <c r="K82" s="297"/>
      <c r="L82" s="292"/>
      <c r="M82" s="292"/>
      <c r="N82" s="292"/>
      <c r="O82" s="292"/>
      <c r="P82" s="293">
        <f t="shared" si="1"/>
        <v>3012.47</v>
      </c>
      <c r="Q82" s="294"/>
      <c r="R82" s="295"/>
    </row>
    <row r="83" spans="1:18">
      <c r="A83" s="298"/>
      <c r="B83" s="299" t="s">
        <v>574</v>
      </c>
      <c r="C83" s="287" t="s">
        <v>648</v>
      </c>
      <c r="D83" s="287" t="str">
        <f>+B83&amp;" - "&amp;+C83</f>
        <v>5390-04 - Expenses Not Deductible</v>
      </c>
      <c r="F83" s="300"/>
      <c r="H83" s="291">
        <v>63904.3</v>
      </c>
      <c r="I83" s="292"/>
      <c r="J83" s="292"/>
      <c r="K83" s="297"/>
      <c r="L83" s="292"/>
      <c r="M83" s="292"/>
      <c r="N83" s="292"/>
      <c r="O83" s="292"/>
      <c r="P83" s="293">
        <f t="shared" si="1"/>
        <v>63904.3</v>
      </c>
      <c r="Q83" s="294"/>
      <c r="R83" s="295"/>
    </row>
    <row r="84" spans="1:18">
      <c r="A84" s="298"/>
      <c r="B84" s="299" t="s">
        <v>575</v>
      </c>
      <c r="C84" s="287" t="s">
        <v>649</v>
      </c>
      <c r="D84" s="287" t="str">
        <f>+B84&amp;" - "&amp;+C84</f>
        <v>6000-02 - Interest Expenses</v>
      </c>
      <c r="F84" s="300"/>
      <c r="H84" s="291">
        <v>114025.69</v>
      </c>
      <c r="I84" s="292"/>
      <c r="J84" s="292"/>
      <c r="K84" s="297"/>
      <c r="L84" s="292"/>
      <c r="M84" s="292"/>
      <c r="N84" s="292"/>
      <c r="O84" s="292"/>
      <c r="P84" s="293">
        <f t="shared" si="1"/>
        <v>114025.69</v>
      </c>
      <c r="Q84" s="294"/>
      <c r="R84" s="295"/>
    </row>
    <row r="85" spans="1:18">
      <c r="A85" s="315"/>
      <c r="B85" s="316" t="s">
        <v>576</v>
      </c>
      <c r="C85" s="317" t="s">
        <v>650</v>
      </c>
      <c r="D85" s="318" t="str">
        <f t="shared" ref="D85" si="20">+B85&amp;" - "&amp;+C85</f>
        <v>6000-03 - Expenses</v>
      </c>
      <c r="E85" s="319"/>
      <c r="F85" s="320"/>
      <c r="G85" s="319"/>
      <c r="H85" s="321">
        <v>7317.1</v>
      </c>
      <c r="I85" s="322"/>
      <c r="J85" s="323"/>
      <c r="K85" s="322"/>
      <c r="L85" s="323"/>
      <c r="M85" s="323"/>
      <c r="N85" s="323"/>
      <c r="O85" s="323"/>
      <c r="P85" s="324">
        <f t="shared" si="1"/>
        <v>7317.1</v>
      </c>
      <c r="Q85" s="294"/>
      <c r="R85" s="295"/>
    </row>
    <row r="86" spans="1:18" thickBot="1">
      <c r="B86" s="308"/>
      <c r="C86" s="309"/>
      <c r="D86" s="309"/>
      <c r="H86" s="310"/>
      <c r="I86" s="310"/>
      <c r="J86" s="310"/>
      <c r="K86" s="310"/>
      <c r="L86" s="310"/>
      <c r="M86" s="310"/>
      <c r="N86" s="310"/>
      <c r="O86" s="310"/>
      <c r="P86" s="310"/>
      <c r="R86" s="306"/>
    </row>
    <row r="87" spans="1:18" ht="27" thickBot="1">
      <c r="H87" s="311">
        <f t="shared" ref="H87:P87" si="21">SUBTOTAL(9,H10:H85)</f>
        <v>-189462.29000000251</v>
      </c>
      <c r="I87" s="311">
        <f t="shared" si="21"/>
        <v>189462.29000000004</v>
      </c>
      <c r="J87" s="311">
        <f t="shared" si="21"/>
        <v>0</v>
      </c>
      <c r="K87" s="311">
        <f t="shared" si="21"/>
        <v>0</v>
      </c>
      <c r="L87" s="311">
        <f t="shared" si="21"/>
        <v>0</v>
      </c>
      <c r="M87" s="311">
        <f t="shared" si="21"/>
        <v>0</v>
      </c>
      <c r="N87" s="311">
        <f t="shared" si="21"/>
        <v>0</v>
      </c>
      <c r="O87" s="311">
        <f t="shared" si="21"/>
        <v>0</v>
      </c>
      <c r="P87" s="311">
        <f t="shared" si="21"/>
        <v>-2.4065229808911681E-9</v>
      </c>
    </row>
    <row r="88" spans="1:18" ht="27" thickTop="1"/>
    <row r="95" spans="1:18">
      <c r="F95" s="312"/>
    </row>
    <row r="96" spans="1:18">
      <c r="F96" s="313"/>
    </row>
    <row r="97" spans="6:6">
      <c r="F97" s="312"/>
    </row>
    <row r="98" spans="6:6">
      <c r="F98" s="312"/>
    </row>
    <row r="99" spans="6:6">
      <c r="F99" s="313"/>
    </row>
  </sheetData>
  <autoFilter ref="A9:R85" xr:uid="{B9C00EE2-F5A7-42C2-82F1-170473347C5C}"/>
  <phoneticPr fontId="7" type="noConversion"/>
  <pageMargins left="0.59055118110236227" right="0.39370078740157483" top="0.39370078740157483" bottom="0.39370078740157483" header="0.31496062992125984" footer="0.31496062992125984"/>
  <pageSetup paperSize="9" scale="6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59999389629810485"/>
  </sheetPr>
  <dimension ref="A1:R11"/>
  <sheetViews>
    <sheetView view="pageBreakPreview" zoomScale="80" zoomScaleNormal="85" zoomScaleSheetLayoutView="8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12" sqref="H12"/>
    </sheetView>
  </sheetViews>
  <sheetFormatPr defaultColWidth="9.125" defaultRowHeight="23.4" outlineLevelCol="1"/>
  <cols>
    <col min="1" max="1" width="14.625" style="50" customWidth="1"/>
    <col min="2" max="2" width="19.375" style="23" customWidth="1"/>
    <col min="3" max="3" width="43.375" style="16" customWidth="1"/>
    <col min="4" max="4" width="29.5" style="16" customWidth="1"/>
    <col min="5" max="5" width="15.625" style="65" customWidth="1"/>
    <col min="6" max="6" width="15.625" style="20" customWidth="1" outlineLevel="1"/>
    <col min="7" max="9" width="15.625" style="16" customWidth="1" outlineLevel="1"/>
    <col min="10" max="11" width="15.625" style="21" customWidth="1" outlineLevel="1"/>
    <col min="12" max="14" width="15.625" style="16" customWidth="1" outlineLevel="1"/>
    <col min="15" max="18" width="15.625" style="16" customWidth="1"/>
    <col min="19" max="16384" width="9.125" style="16"/>
  </cols>
  <sheetData>
    <row r="1" spans="1:18" s="3" customFormat="1" ht="29.1" customHeight="1">
      <c r="A1" s="557" t="str">
        <f>'1111-00 CASH'!A1</f>
        <v>TANTAN TRANSLATION STUDIO CO.,LTD.</v>
      </c>
      <c r="B1" s="557"/>
      <c r="C1" s="557"/>
      <c r="D1" s="557"/>
      <c r="E1" s="557"/>
      <c r="F1" s="2"/>
      <c r="J1" s="4"/>
      <c r="K1" s="4"/>
    </row>
    <row r="2" spans="1:18" s="3" customFormat="1" ht="29.1" customHeight="1">
      <c r="A2" s="557" t="s">
        <v>22</v>
      </c>
      <c r="B2" s="557"/>
      <c r="C2" s="557"/>
      <c r="D2" s="557"/>
      <c r="E2" s="557"/>
      <c r="F2" s="2"/>
      <c r="J2" s="4"/>
      <c r="K2" s="4"/>
    </row>
    <row r="3" spans="1:18" s="3" customFormat="1" ht="29.1" customHeight="1">
      <c r="A3" s="557" t="str">
        <f>'1111-00 CASH'!A3</f>
        <v>AS OF JULY 2024</v>
      </c>
      <c r="B3" s="557"/>
      <c r="C3" s="557"/>
      <c r="D3" s="557"/>
      <c r="E3" s="557"/>
      <c r="F3" s="5"/>
      <c r="G3" s="5"/>
      <c r="H3" s="5"/>
      <c r="I3" s="5"/>
      <c r="J3" s="6"/>
      <c r="K3" s="6"/>
    </row>
    <row r="4" spans="1:18" s="3" customFormat="1" ht="29.1" customHeight="1">
      <c r="A4" s="46"/>
      <c r="B4" s="1"/>
      <c r="E4" s="57"/>
      <c r="F4" s="56"/>
      <c r="G4" s="7"/>
      <c r="H4" s="7"/>
      <c r="I4" s="8"/>
      <c r="J4" s="9"/>
      <c r="K4" s="9"/>
    </row>
    <row r="5" spans="1:18" s="1" customFormat="1" ht="29.1" customHeight="1">
      <c r="A5" s="47" t="s">
        <v>0</v>
      </c>
      <c r="B5" s="11" t="s">
        <v>1</v>
      </c>
      <c r="C5" s="561" t="s">
        <v>2</v>
      </c>
      <c r="D5" s="562"/>
      <c r="E5" s="338" t="s">
        <v>3</v>
      </c>
      <c r="F5" s="342" t="s">
        <v>655</v>
      </c>
      <c r="G5" s="342" t="s">
        <v>656</v>
      </c>
      <c r="H5" s="342" t="s">
        <v>657</v>
      </c>
      <c r="I5" s="342" t="s">
        <v>658</v>
      </c>
      <c r="J5" s="342" t="s">
        <v>659</v>
      </c>
      <c r="K5" s="342" t="s">
        <v>660</v>
      </c>
      <c r="L5" s="343" t="s">
        <v>661</v>
      </c>
      <c r="M5" s="343" t="s">
        <v>662</v>
      </c>
      <c r="N5" s="343" t="s">
        <v>663</v>
      </c>
      <c r="O5" s="339" t="s">
        <v>664</v>
      </c>
      <c r="P5" s="339" t="s">
        <v>665</v>
      </c>
      <c r="Q5" s="339" t="s">
        <v>666</v>
      </c>
      <c r="R5" s="339" t="s">
        <v>667</v>
      </c>
    </row>
    <row r="6" spans="1:18" ht="29.1" customHeight="1">
      <c r="A6" s="48">
        <v>243518</v>
      </c>
      <c r="B6" s="13" t="s">
        <v>127</v>
      </c>
      <c r="C6" s="14" t="s">
        <v>128</v>
      </c>
      <c r="D6" s="337" t="s">
        <v>162</v>
      </c>
      <c r="E6" s="59">
        <v>1324</v>
      </c>
      <c r="F6" s="344">
        <v>110.33</v>
      </c>
      <c r="G6" s="344">
        <v>110.33</v>
      </c>
      <c r="H6" s="344">
        <v>110.33</v>
      </c>
      <c r="I6" s="344">
        <v>110.33</v>
      </c>
      <c r="J6" s="344">
        <v>110.33</v>
      </c>
      <c r="K6" s="344">
        <v>110.33</v>
      </c>
      <c r="L6" s="344">
        <v>110.33</v>
      </c>
      <c r="M6" s="344">
        <v>110.33</v>
      </c>
      <c r="N6" s="344">
        <v>110.33</v>
      </c>
      <c r="O6" s="340">
        <v>110.33</v>
      </c>
      <c r="P6" s="340">
        <v>110.33</v>
      </c>
      <c r="Q6" s="340">
        <v>110.33</v>
      </c>
      <c r="R6" s="341">
        <f>SUM(E6)-SUM(F6:N6)</f>
        <v>331.02999999999986</v>
      </c>
    </row>
    <row r="7" spans="1:18" ht="29.1" customHeight="1">
      <c r="A7" s="48"/>
      <c r="B7" s="13"/>
      <c r="C7" s="14"/>
      <c r="D7" s="337"/>
      <c r="E7" s="60"/>
      <c r="F7" s="345"/>
      <c r="G7" s="345"/>
      <c r="H7" s="345"/>
      <c r="I7" s="346"/>
      <c r="J7" s="347"/>
      <c r="K7" s="347"/>
      <c r="L7" s="348"/>
      <c r="M7" s="348"/>
      <c r="N7" s="348"/>
      <c r="O7" s="241"/>
      <c r="P7" s="241"/>
      <c r="Q7" s="241"/>
      <c r="R7" s="241"/>
    </row>
    <row r="8" spans="1:18" ht="29.1" customHeight="1" thickBot="1">
      <c r="A8" s="558" t="s">
        <v>4</v>
      </c>
      <c r="B8" s="559"/>
      <c r="C8" s="560"/>
      <c r="D8" s="314"/>
      <c r="E8" s="62">
        <f>SUM(E6:E7)</f>
        <v>1324</v>
      </c>
      <c r="F8" s="349">
        <f t="shared" ref="F8:R8" si="0">SUM(F6:F7)</f>
        <v>110.33</v>
      </c>
      <c r="G8" s="349">
        <f t="shared" si="0"/>
        <v>110.33</v>
      </c>
      <c r="H8" s="349">
        <f t="shared" si="0"/>
        <v>110.33</v>
      </c>
      <c r="I8" s="349">
        <f t="shared" si="0"/>
        <v>110.33</v>
      </c>
      <c r="J8" s="349">
        <f t="shared" si="0"/>
        <v>110.33</v>
      </c>
      <c r="K8" s="349">
        <f t="shared" si="0"/>
        <v>110.33</v>
      </c>
      <c r="L8" s="349">
        <f t="shared" si="0"/>
        <v>110.33</v>
      </c>
      <c r="M8" s="349">
        <f t="shared" si="0"/>
        <v>110.33</v>
      </c>
      <c r="N8" s="349">
        <f t="shared" si="0"/>
        <v>110.33</v>
      </c>
      <c r="O8" s="62">
        <f t="shared" si="0"/>
        <v>110.33</v>
      </c>
      <c r="P8" s="62">
        <f t="shared" si="0"/>
        <v>110.33</v>
      </c>
      <c r="Q8" s="62">
        <f t="shared" si="0"/>
        <v>110.33</v>
      </c>
      <c r="R8" s="62">
        <f t="shared" si="0"/>
        <v>331.02999999999986</v>
      </c>
    </row>
    <row r="9" spans="1:18" ht="29.1" customHeight="1" thickTop="1">
      <c r="D9" s="24"/>
      <c r="E9" s="16"/>
      <c r="Q9" s="24" t="s">
        <v>15</v>
      </c>
      <c r="R9" s="63">
        <v>331.03</v>
      </c>
    </row>
    <row r="10" spans="1:18" ht="29.1" customHeight="1">
      <c r="D10" s="24"/>
      <c r="E10" s="16"/>
      <c r="Q10" s="24" t="s">
        <v>11</v>
      </c>
      <c r="R10" s="64">
        <f>R6-R9</f>
        <v>0</v>
      </c>
    </row>
    <row r="11" spans="1:18" ht="29.1" customHeight="1">
      <c r="E11" s="64"/>
    </row>
  </sheetData>
  <mergeCells count="5">
    <mergeCell ref="A1:E1"/>
    <mergeCell ref="A2:E2"/>
    <mergeCell ref="A3:E3"/>
    <mergeCell ref="A8:C8"/>
    <mergeCell ref="C5:D5"/>
  </mergeCells>
  <phoneticPr fontId="7" type="noConversion"/>
  <pageMargins left="0.7" right="0.7" top="0.75" bottom="0.75" header="0.3" footer="0.3"/>
  <pageSetup scale="2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J14"/>
  <sheetViews>
    <sheetView view="pageBreakPreview" zoomScale="80" zoomScaleNormal="80" zoomScaleSheetLayoutView="80" workbookViewId="0">
      <selection activeCell="D7" sqref="D7"/>
    </sheetView>
  </sheetViews>
  <sheetFormatPr defaultColWidth="9.125" defaultRowHeight="23.4"/>
  <cols>
    <col min="1" max="1" width="14.625" style="50" customWidth="1"/>
    <col min="2" max="2" width="19.375" style="23" customWidth="1"/>
    <col min="3" max="3" width="65.375" style="16" customWidth="1"/>
    <col min="4" max="4" width="19" style="65" customWidth="1"/>
    <col min="5" max="5" width="22.125" style="20" bestFit="1" customWidth="1"/>
    <col min="6" max="6" width="36.125" style="16" customWidth="1"/>
    <col min="7" max="7" width="19.75" style="16" customWidth="1"/>
    <col min="8" max="8" width="2.75" style="16" customWidth="1"/>
    <col min="9" max="10" width="12.75" style="21" bestFit="1" customWidth="1"/>
    <col min="11" max="16384" width="9.125" style="16"/>
  </cols>
  <sheetData>
    <row r="1" spans="1:10" s="3" customFormat="1" ht="29.1" customHeight="1">
      <c r="A1" s="557" t="str">
        <f>'1111-00 CASH'!A1</f>
        <v>TANTAN TRANSLATION STUDIO CO.,LTD.</v>
      </c>
      <c r="B1" s="557"/>
      <c r="C1" s="557"/>
      <c r="D1" s="557"/>
      <c r="E1" s="2"/>
      <c r="I1" s="4"/>
      <c r="J1" s="4"/>
    </row>
    <row r="2" spans="1:10" s="3" customFormat="1" ht="29.1" customHeight="1">
      <c r="A2" s="557" t="s">
        <v>259</v>
      </c>
      <c r="B2" s="557"/>
      <c r="C2" s="557"/>
      <c r="D2" s="557"/>
      <c r="E2" s="2"/>
      <c r="I2" s="4"/>
      <c r="J2" s="4"/>
    </row>
    <row r="3" spans="1:10" s="3" customFormat="1" ht="29.1" customHeight="1">
      <c r="A3" s="557" t="str">
        <f>'1111-00 CASH'!A3</f>
        <v>AS OF JULY 2024</v>
      </c>
      <c r="B3" s="557"/>
      <c r="C3" s="557"/>
      <c r="D3" s="557"/>
      <c r="E3" s="5"/>
      <c r="F3" s="5"/>
      <c r="G3" s="5"/>
      <c r="H3" s="5"/>
      <c r="I3" s="6"/>
      <c r="J3" s="6"/>
    </row>
    <row r="4" spans="1:10" s="3" customFormat="1" ht="29.1" customHeight="1">
      <c r="A4" s="46"/>
      <c r="B4" s="1"/>
      <c r="D4" s="57"/>
      <c r="E4" s="7"/>
      <c r="F4" s="7"/>
      <c r="G4" s="7"/>
      <c r="H4" s="8"/>
      <c r="I4" s="9"/>
      <c r="J4" s="9"/>
    </row>
    <row r="5" spans="1:10" s="1" customFormat="1" ht="29.1" customHeight="1">
      <c r="A5" s="47" t="s">
        <v>0</v>
      </c>
      <c r="B5" s="11" t="s">
        <v>1</v>
      </c>
      <c r="C5" s="11" t="s">
        <v>2</v>
      </c>
      <c r="D5" s="58" t="s">
        <v>3</v>
      </c>
      <c r="E5" s="7"/>
      <c r="F5" s="7"/>
      <c r="G5" s="7"/>
      <c r="H5" s="8"/>
      <c r="I5" s="9"/>
      <c r="J5" s="9"/>
    </row>
    <row r="6" spans="1:10" ht="29.1" customHeight="1">
      <c r="A6" s="48">
        <v>243056</v>
      </c>
      <c r="B6" s="13" t="s">
        <v>254</v>
      </c>
      <c r="C6" s="14" t="s">
        <v>255</v>
      </c>
      <c r="D6" s="59">
        <v>1.23</v>
      </c>
      <c r="E6" s="56"/>
      <c r="F6" s="7"/>
      <c r="G6" s="7"/>
      <c r="H6" s="8"/>
      <c r="I6" s="9"/>
      <c r="J6" s="9"/>
    </row>
    <row r="7" spans="1:10" ht="29.1" customHeight="1">
      <c r="A7" s="48">
        <v>243069</v>
      </c>
      <c r="B7" s="13" t="s">
        <v>256</v>
      </c>
      <c r="C7" s="14" t="s">
        <v>255</v>
      </c>
      <c r="D7" s="60">
        <v>0.02</v>
      </c>
      <c r="E7" s="7"/>
      <c r="F7" s="7"/>
      <c r="G7" s="7"/>
      <c r="H7" s="8"/>
      <c r="I7" s="9"/>
      <c r="J7" s="9"/>
    </row>
    <row r="8" spans="1:10" ht="29.1" customHeight="1">
      <c r="A8" s="48">
        <v>243238</v>
      </c>
      <c r="B8" s="13" t="s">
        <v>257</v>
      </c>
      <c r="C8" s="14" t="s">
        <v>255</v>
      </c>
      <c r="D8" s="60">
        <v>1.98</v>
      </c>
      <c r="E8" s="7"/>
      <c r="F8" s="7"/>
      <c r="G8" s="7"/>
      <c r="H8" s="8"/>
      <c r="I8" s="9"/>
      <c r="J8" s="9"/>
    </row>
    <row r="9" spans="1:10" ht="29.1" customHeight="1">
      <c r="A9" s="48">
        <v>243252</v>
      </c>
      <c r="B9" s="13" t="s">
        <v>258</v>
      </c>
      <c r="C9" s="14" t="s">
        <v>255</v>
      </c>
      <c r="D9" s="60">
        <v>0.18</v>
      </c>
      <c r="E9" s="7"/>
      <c r="F9" s="7"/>
      <c r="G9" s="7"/>
      <c r="H9" s="8"/>
      <c r="I9" s="9"/>
      <c r="J9" s="9"/>
    </row>
    <row r="10" spans="1:10" ht="29.1" customHeight="1">
      <c r="A10" s="48"/>
      <c r="B10" s="13"/>
      <c r="C10" s="14"/>
      <c r="D10" s="60"/>
      <c r="E10" s="7"/>
      <c r="F10" s="7"/>
      <c r="G10" s="7"/>
      <c r="H10" s="8"/>
      <c r="I10" s="9"/>
      <c r="J10" s="9"/>
    </row>
    <row r="11" spans="1:10" ht="29.1" customHeight="1" thickBot="1">
      <c r="A11" s="558" t="s">
        <v>4</v>
      </c>
      <c r="B11" s="559"/>
      <c r="C11" s="560"/>
      <c r="D11" s="62">
        <f>SUM(D6:D10)</f>
        <v>3.41</v>
      </c>
    </row>
    <row r="12" spans="1:10" ht="29.1" customHeight="1" thickTop="1">
      <c r="C12" s="24" t="s">
        <v>15</v>
      </c>
      <c r="D12" s="63">
        <v>3.41</v>
      </c>
    </row>
    <row r="13" spans="1:10" ht="29.1" customHeight="1">
      <c r="C13" s="24" t="s">
        <v>11</v>
      </c>
      <c r="D13" s="64">
        <f>D11-D12</f>
        <v>0</v>
      </c>
    </row>
    <row r="14" spans="1:10" ht="29.1" customHeight="1">
      <c r="D14" s="64"/>
    </row>
  </sheetData>
  <mergeCells count="4">
    <mergeCell ref="A1:D1"/>
    <mergeCell ref="A2:D2"/>
    <mergeCell ref="A3:D3"/>
    <mergeCell ref="A11:C11"/>
  </mergeCells>
  <pageMargins left="0.7" right="0.7" top="0.75" bottom="0.75" header="0.3" footer="0.3"/>
  <pageSetup scale="8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F4195-C2FE-4B91-B10D-B5C80289B0AE}">
  <sheetPr>
    <tabColor theme="9" tint="0.59999389629810485"/>
  </sheetPr>
  <dimension ref="A1:J78"/>
  <sheetViews>
    <sheetView view="pageBreakPreview" zoomScale="80" zoomScaleNormal="70" zoomScaleSheetLayoutView="80" workbookViewId="0">
      <pane xSplit="3" ySplit="5" topLeftCell="D69" activePane="bottomRight" state="frozen"/>
      <selection pane="topRight" activeCell="D1" sqref="D1"/>
      <selection pane="bottomLeft" activeCell="A6" sqref="A6"/>
      <selection pane="bottomRight" activeCell="A54" sqref="A54"/>
    </sheetView>
  </sheetViews>
  <sheetFormatPr defaultColWidth="9.125" defaultRowHeight="23.4"/>
  <cols>
    <col min="1" max="1" width="14.625" style="50" customWidth="1"/>
    <col min="2" max="2" width="19.375" style="23" customWidth="1"/>
    <col min="3" max="3" width="65.375" style="16" customWidth="1"/>
    <col min="4" max="4" width="19" style="219" customWidth="1"/>
    <col min="5" max="5" width="22.125" style="20" bestFit="1" customWidth="1"/>
    <col min="6" max="6" width="36.125" style="16" customWidth="1"/>
    <col min="7" max="7" width="19.75" style="16" customWidth="1"/>
    <col min="8" max="8" width="2.75" style="16" customWidth="1"/>
    <col min="9" max="10" width="12.75" style="21" bestFit="1" customWidth="1"/>
    <col min="11" max="16384" width="9.125" style="16"/>
  </cols>
  <sheetData>
    <row r="1" spans="1:10" s="3" customFormat="1" ht="29.1" customHeight="1">
      <c r="A1" s="557" t="str">
        <f>'1111-00 CASH'!A1</f>
        <v>TANTAN TRANSLATION STUDIO CO.,LTD.</v>
      </c>
      <c r="B1" s="557"/>
      <c r="C1" s="557"/>
      <c r="D1" s="557"/>
      <c r="E1" s="2"/>
      <c r="I1" s="4"/>
      <c r="J1" s="4"/>
    </row>
    <row r="2" spans="1:10" s="3" customFormat="1" ht="29.1" customHeight="1">
      <c r="A2" s="557" t="s">
        <v>361</v>
      </c>
      <c r="B2" s="557"/>
      <c r="C2" s="557"/>
      <c r="D2" s="557"/>
      <c r="E2" s="2"/>
      <c r="I2" s="4"/>
      <c r="J2" s="4"/>
    </row>
    <row r="3" spans="1:10" s="3" customFormat="1" ht="29.1" customHeight="1">
      <c r="A3" s="557" t="str">
        <f>'1111-00 CASH'!A3</f>
        <v>AS OF JULY 2024</v>
      </c>
      <c r="B3" s="557"/>
      <c r="C3" s="557"/>
      <c r="D3" s="557"/>
      <c r="E3" s="5"/>
      <c r="F3" s="5"/>
      <c r="G3" s="5"/>
      <c r="H3" s="5"/>
      <c r="I3" s="6"/>
      <c r="J3" s="6"/>
    </row>
    <row r="4" spans="1:10" s="3" customFormat="1" ht="28.5" customHeight="1">
      <c r="A4" s="46"/>
      <c r="B4" s="1"/>
      <c r="D4" s="215"/>
      <c r="E4" s="7"/>
      <c r="F4" s="7"/>
      <c r="G4" s="7"/>
      <c r="H4" s="8"/>
      <c r="I4" s="9"/>
      <c r="J4" s="9"/>
    </row>
    <row r="5" spans="1:10" s="1" customFormat="1" ht="29.1" customHeight="1">
      <c r="A5" s="47" t="s">
        <v>0</v>
      </c>
      <c r="B5" s="11" t="s">
        <v>1</v>
      </c>
      <c r="C5" s="11" t="s">
        <v>2</v>
      </c>
      <c r="D5" s="216" t="s">
        <v>3</v>
      </c>
      <c r="E5" s="7"/>
      <c r="F5" s="7"/>
      <c r="G5" s="7"/>
      <c r="H5" s="8"/>
      <c r="I5" s="9"/>
      <c r="J5" s="9"/>
    </row>
    <row r="6" spans="1:10" s="1" customFormat="1" ht="29.1" customHeight="1">
      <c r="A6" s="221">
        <v>243258</v>
      </c>
      <c r="B6" s="222" t="s">
        <v>47</v>
      </c>
      <c r="C6" s="224" t="s">
        <v>48</v>
      </c>
      <c r="D6" s="350">
        <v>37.5</v>
      </c>
      <c r="E6" s="7"/>
      <c r="F6" s="7"/>
      <c r="G6" s="7"/>
      <c r="H6" s="8"/>
      <c r="I6" s="9"/>
      <c r="J6" s="9"/>
    </row>
    <row r="7" spans="1:10" s="1" customFormat="1" ht="29.1" customHeight="1">
      <c r="A7" s="223">
        <v>243270</v>
      </c>
      <c r="B7" s="124" t="s">
        <v>49</v>
      </c>
      <c r="C7" s="225" t="s">
        <v>50</v>
      </c>
      <c r="D7" s="351">
        <v>861.31</v>
      </c>
      <c r="E7" s="7"/>
      <c r="F7" s="7"/>
      <c r="G7" s="7"/>
      <c r="H7" s="8"/>
      <c r="I7" s="9"/>
      <c r="J7" s="9"/>
    </row>
    <row r="8" spans="1:10" s="1" customFormat="1" ht="29.1" customHeight="1">
      <c r="A8" s="223">
        <v>243272</v>
      </c>
      <c r="B8" s="124" t="s">
        <v>51</v>
      </c>
      <c r="C8" s="225" t="s">
        <v>52</v>
      </c>
      <c r="D8" s="351">
        <v>510.54</v>
      </c>
      <c r="E8" s="7"/>
      <c r="F8" s="7"/>
      <c r="G8" s="7"/>
      <c r="H8" s="8"/>
      <c r="I8" s="9"/>
      <c r="J8" s="9"/>
    </row>
    <row r="9" spans="1:10" s="1" customFormat="1" ht="29.1" customHeight="1">
      <c r="A9" s="223">
        <v>243273</v>
      </c>
      <c r="B9" s="124" t="s">
        <v>53</v>
      </c>
      <c r="C9" s="225" t="s">
        <v>54</v>
      </c>
      <c r="D9" s="351">
        <v>555</v>
      </c>
      <c r="E9" s="7"/>
      <c r="F9" s="7"/>
      <c r="G9" s="7"/>
      <c r="H9" s="8"/>
      <c r="I9" s="9"/>
      <c r="J9" s="9"/>
    </row>
    <row r="10" spans="1:10" s="1" customFormat="1" ht="29.1" customHeight="1">
      <c r="A10" s="223">
        <v>243285</v>
      </c>
      <c r="B10" s="124" t="s">
        <v>55</v>
      </c>
      <c r="C10" s="225" t="s">
        <v>26</v>
      </c>
      <c r="D10" s="351">
        <v>4204.43</v>
      </c>
      <c r="E10" s="7"/>
      <c r="F10" s="7"/>
      <c r="G10" s="7"/>
      <c r="H10" s="8"/>
      <c r="I10" s="9"/>
      <c r="J10" s="9"/>
    </row>
    <row r="11" spans="1:10" s="1" customFormat="1" ht="29.1" customHeight="1">
      <c r="A11" s="223">
        <v>243293</v>
      </c>
      <c r="B11" s="124" t="s">
        <v>56</v>
      </c>
      <c r="C11" s="225" t="s">
        <v>57</v>
      </c>
      <c r="D11" s="351">
        <v>150</v>
      </c>
      <c r="E11" s="7"/>
      <c r="F11" s="7"/>
      <c r="G11" s="7"/>
      <c r="H11" s="8"/>
      <c r="I11" s="9"/>
      <c r="J11" s="9"/>
    </row>
    <row r="12" spans="1:10" s="1" customFormat="1" ht="29.1" customHeight="1">
      <c r="A12" s="223">
        <v>243298</v>
      </c>
      <c r="B12" s="124" t="s">
        <v>58</v>
      </c>
      <c r="C12" s="225" t="s">
        <v>54</v>
      </c>
      <c r="D12" s="351">
        <v>945</v>
      </c>
      <c r="E12" s="7"/>
      <c r="F12" s="7"/>
      <c r="G12" s="7"/>
      <c r="H12" s="8"/>
      <c r="I12" s="9"/>
      <c r="J12" s="9"/>
    </row>
    <row r="13" spans="1:10" s="1" customFormat="1" ht="29.1" customHeight="1">
      <c r="A13" s="223">
        <v>243301</v>
      </c>
      <c r="B13" s="124" t="s">
        <v>59</v>
      </c>
      <c r="C13" s="225" t="s">
        <v>26</v>
      </c>
      <c r="D13" s="351">
        <v>751.8</v>
      </c>
      <c r="E13" s="7"/>
      <c r="F13" s="7"/>
      <c r="G13" s="7"/>
      <c r="H13" s="8"/>
      <c r="I13" s="9"/>
      <c r="J13" s="9"/>
    </row>
    <row r="14" spans="1:10" s="1" customFormat="1" ht="29.1" customHeight="1">
      <c r="A14" s="223">
        <v>243306</v>
      </c>
      <c r="B14" s="124" t="s">
        <v>60</v>
      </c>
      <c r="C14" s="225" t="s">
        <v>32</v>
      </c>
      <c r="D14" s="351">
        <v>236.34</v>
      </c>
      <c r="E14" s="7"/>
      <c r="F14" s="7"/>
      <c r="G14" s="7"/>
      <c r="H14" s="8"/>
      <c r="I14" s="9"/>
      <c r="J14" s="9"/>
    </row>
    <row r="15" spans="1:10" s="1" customFormat="1" ht="29.1" customHeight="1">
      <c r="A15" s="223">
        <v>243309</v>
      </c>
      <c r="B15" s="124" t="s">
        <v>61</v>
      </c>
      <c r="C15" s="225" t="s">
        <v>62</v>
      </c>
      <c r="D15" s="351">
        <v>72.81</v>
      </c>
      <c r="E15" s="7"/>
      <c r="F15" s="7"/>
      <c r="G15" s="7"/>
      <c r="H15" s="8"/>
      <c r="I15" s="9"/>
      <c r="J15" s="9"/>
    </row>
    <row r="16" spans="1:10" s="1" customFormat="1" ht="29.1" customHeight="1">
      <c r="A16" s="223">
        <v>243313</v>
      </c>
      <c r="B16" s="124" t="s">
        <v>63</v>
      </c>
      <c r="C16" s="225" t="s">
        <v>26</v>
      </c>
      <c r="D16" s="351">
        <v>3364.49</v>
      </c>
      <c r="E16" s="7"/>
      <c r="F16" s="7"/>
      <c r="G16" s="7"/>
      <c r="H16" s="8"/>
      <c r="I16" s="9"/>
      <c r="J16" s="9"/>
    </row>
    <row r="17" spans="1:10" s="1" customFormat="1" ht="29.1" customHeight="1">
      <c r="A17" s="223">
        <v>243313</v>
      </c>
      <c r="B17" s="124" t="s">
        <v>64</v>
      </c>
      <c r="C17" s="225" t="s">
        <v>57</v>
      </c>
      <c r="D17" s="351">
        <v>37.5</v>
      </c>
      <c r="E17" s="7"/>
      <c r="F17" s="7"/>
      <c r="G17" s="7"/>
      <c r="H17" s="8"/>
      <c r="I17" s="9"/>
      <c r="J17" s="9"/>
    </row>
    <row r="18" spans="1:10" s="1" customFormat="1" ht="29.1" customHeight="1">
      <c r="A18" s="223">
        <v>243315</v>
      </c>
      <c r="B18" s="124" t="s">
        <v>65</v>
      </c>
      <c r="C18" s="225" t="s">
        <v>54</v>
      </c>
      <c r="D18" s="351">
        <v>262.5</v>
      </c>
      <c r="E18" s="7"/>
      <c r="F18" s="7"/>
      <c r="G18" s="7"/>
      <c r="H18" s="8"/>
      <c r="I18" s="9"/>
      <c r="J18" s="9"/>
    </row>
    <row r="19" spans="1:10" s="1" customFormat="1" ht="29.1" customHeight="1">
      <c r="A19" s="223">
        <v>243318</v>
      </c>
      <c r="B19" s="124" t="s">
        <v>66</v>
      </c>
      <c r="C19" s="225" t="s">
        <v>67</v>
      </c>
      <c r="D19" s="351">
        <v>100.92</v>
      </c>
      <c r="E19" s="7"/>
      <c r="F19" s="7"/>
      <c r="G19" s="7"/>
      <c r="H19" s="8"/>
      <c r="I19" s="9"/>
      <c r="J19" s="9"/>
    </row>
    <row r="20" spans="1:10" s="1" customFormat="1" ht="29.1" customHeight="1">
      <c r="A20" s="223">
        <v>243329</v>
      </c>
      <c r="B20" s="124" t="s">
        <v>68</v>
      </c>
      <c r="C20" s="225" t="s">
        <v>69</v>
      </c>
      <c r="D20" s="351">
        <v>370.32</v>
      </c>
      <c r="E20" s="7"/>
      <c r="F20" s="7"/>
      <c r="G20" s="7"/>
      <c r="H20" s="8"/>
      <c r="I20" s="9"/>
      <c r="J20" s="9"/>
    </row>
    <row r="21" spans="1:10" s="1" customFormat="1" ht="29.1" customHeight="1">
      <c r="A21" s="223">
        <v>243333</v>
      </c>
      <c r="B21" s="124" t="s">
        <v>70</v>
      </c>
      <c r="C21" s="225" t="s">
        <v>62</v>
      </c>
      <c r="D21" s="351">
        <v>59.03</v>
      </c>
      <c r="E21" s="7"/>
      <c r="F21" s="7"/>
      <c r="G21" s="7"/>
      <c r="H21" s="8"/>
      <c r="I21" s="9"/>
      <c r="J21" s="9"/>
    </row>
    <row r="22" spans="1:10" s="1" customFormat="1" ht="29.1" customHeight="1">
      <c r="A22" s="223">
        <v>243336</v>
      </c>
      <c r="B22" s="124" t="s">
        <v>71</v>
      </c>
      <c r="C22" s="225" t="s">
        <v>72</v>
      </c>
      <c r="D22" s="351">
        <v>262.5</v>
      </c>
      <c r="E22" s="7"/>
      <c r="F22" s="7"/>
      <c r="G22" s="7"/>
      <c r="H22" s="8"/>
      <c r="I22" s="9"/>
      <c r="J22" s="9"/>
    </row>
    <row r="23" spans="1:10" s="1" customFormat="1" ht="29.1" customHeight="1">
      <c r="A23" s="223">
        <v>243341</v>
      </c>
      <c r="B23" s="124" t="s">
        <v>73</v>
      </c>
      <c r="C23" s="225" t="s">
        <v>74</v>
      </c>
      <c r="D23" s="351">
        <v>44.88</v>
      </c>
      <c r="E23" s="7"/>
      <c r="F23" s="7"/>
      <c r="G23" s="7"/>
      <c r="H23" s="8"/>
      <c r="I23" s="9"/>
      <c r="J23" s="9"/>
    </row>
    <row r="24" spans="1:10" s="1" customFormat="1" ht="29.1" customHeight="1">
      <c r="A24" s="223">
        <v>243341</v>
      </c>
      <c r="B24" s="124" t="s">
        <v>75</v>
      </c>
      <c r="C24" s="225" t="s">
        <v>76</v>
      </c>
      <c r="D24" s="351">
        <v>1134.3900000000001</v>
      </c>
      <c r="E24" s="7"/>
      <c r="F24" s="7"/>
      <c r="G24" s="7"/>
      <c r="H24" s="8"/>
      <c r="I24" s="9"/>
      <c r="J24" s="9"/>
    </row>
    <row r="25" spans="1:10" s="1" customFormat="1" ht="29.1" customHeight="1">
      <c r="A25" s="223">
        <v>243343</v>
      </c>
      <c r="B25" s="124" t="s">
        <v>77</v>
      </c>
      <c r="C25" s="225" t="s">
        <v>26</v>
      </c>
      <c r="D25" s="351">
        <v>3926.99</v>
      </c>
      <c r="E25" s="7"/>
      <c r="F25" s="7"/>
      <c r="G25" s="7"/>
      <c r="H25" s="8"/>
      <c r="I25" s="9"/>
      <c r="J25" s="9"/>
    </row>
    <row r="26" spans="1:10" s="1" customFormat="1" ht="29.1" customHeight="1">
      <c r="A26" s="223">
        <v>243346</v>
      </c>
      <c r="B26" s="124" t="s">
        <v>78</v>
      </c>
      <c r="C26" s="225" t="s">
        <v>26</v>
      </c>
      <c r="D26" s="351">
        <v>3364.49</v>
      </c>
      <c r="E26" s="7"/>
      <c r="F26" s="7"/>
      <c r="G26" s="7"/>
      <c r="H26" s="8"/>
      <c r="I26" s="9"/>
      <c r="J26" s="9"/>
    </row>
    <row r="27" spans="1:10" s="1" customFormat="1" ht="29.1" customHeight="1">
      <c r="A27" s="223">
        <v>243362</v>
      </c>
      <c r="B27" s="124" t="s">
        <v>79</v>
      </c>
      <c r="C27" s="225" t="s">
        <v>80</v>
      </c>
      <c r="D27" s="351">
        <v>37.5</v>
      </c>
      <c r="E27" s="7"/>
      <c r="F27" s="7"/>
      <c r="G27" s="7"/>
      <c r="H27" s="8"/>
      <c r="I27" s="9"/>
      <c r="J27" s="9"/>
    </row>
    <row r="28" spans="1:10" s="1" customFormat="1" ht="29.1" customHeight="1">
      <c r="A28" s="223">
        <v>243363</v>
      </c>
      <c r="B28" s="124" t="s">
        <v>81</v>
      </c>
      <c r="C28" s="225" t="s">
        <v>32</v>
      </c>
      <c r="D28" s="351">
        <v>101.58</v>
      </c>
      <c r="E28" s="7"/>
      <c r="F28" s="7"/>
      <c r="G28" s="7"/>
      <c r="H28" s="8"/>
      <c r="I28" s="9"/>
      <c r="J28" s="9"/>
    </row>
    <row r="29" spans="1:10" ht="29.1" customHeight="1">
      <c r="A29" s="48">
        <v>243375</v>
      </c>
      <c r="B29" s="13" t="s">
        <v>82</v>
      </c>
      <c r="C29" s="14" t="s">
        <v>26</v>
      </c>
      <c r="D29" s="15">
        <v>3364.49</v>
      </c>
      <c r="E29" s="7"/>
      <c r="F29" s="7"/>
      <c r="G29" s="7"/>
      <c r="H29" s="8"/>
      <c r="I29" s="9"/>
      <c r="J29" s="9"/>
    </row>
    <row r="30" spans="1:10" ht="29.1" customHeight="1">
      <c r="A30" s="48">
        <v>243383</v>
      </c>
      <c r="B30" s="13" t="s">
        <v>83</v>
      </c>
      <c r="C30" s="14" t="s">
        <v>84</v>
      </c>
      <c r="D30" s="15">
        <v>567.78</v>
      </c>
      <c r="E30" s="7"/>
      <c r="F30" s="7"/>
      <c r="G30" s="7"/>
      <c r="H30" s="8"/>
      <c r="I30" s="9"/>
      <c r="J30" s="9"/>
    </row>
    <row r="31" spans="1:10" ht="29.1" customHeight="1">
      <c r="A31" s="48">
        <v>243385</v>
      </c>
      <c r="B31" s="13" t="s">
        <v>85</v>
      </c>
      <c r="C31" s="14" t="s">
        <v>86</v>
      </c>
      <c r="D31" s="15">
        <v>93.75</v>
      </c>
      <c r="E31" s="7"/>
      <c r="F31" s="7"/>
      <c r="G31" s="7"/>
      <c r="H31" s="8"/>
      <c r="I31" s="9"/>
      <c r="J31" s="9"/>
    </row>
    <row r="32" spans="1:10" ht="29.1" customHeight="1">
      <c r="A32" s="48">
        <v>243388</v>
      </c>
      <c r="B32" s="13" t="s">
        <v>87</v>
      </c>
      <c r="C32" s="14" t="s">
        <v>84</v>
      </c>
      <c r="D32" s="15">
        <v>462.91</v>
      </c>
      <c r="E32" s="7"/>
      <c r="F32" s="7"/>
      <c r="G32" s="7"/>
      <c r="H32" s="8"/>
      <c r="I32" s="9"/>
      <c r="J32" s="9"/>
    </row>
    <row r="33" spans="1:10" ht="29.1" customHeight="1">
      <c r="A33" s="48">
        <v>243392</v>
      </c>
      <c r="B33" s="13" t="s">
        <v>88</v>
      </c>
      <c r="C33" s="14" t="s">
        <v>32</v>
      </c>
      <c r="D33" s="15">
        <v>159.96</v>
      </c>
      <c r="E33" s="7"/>
      <c r="F33" s="7"/>
      <c r="G33" s="7"/>
      <c r="H33" s="8"/>
      <c r="I33" s="9"/>
      <c r="J33" s="9"/>
    </row>
    <row r="34" spans="1:10" ht="29.1" customHeight="1">
      <c r="A34" s="48">
        <v>243395</v>
      </c>
      <c r="B34" s="13" t="s">
        <v>89</v>
      </c>
      <c r="C34" s="14" t="s">
        <v>90</v>
      </c>
      <c r="D34" s="15">
        <v>381.39</v>
      </c>
      <c r="E34" s="7"/>
      <c r="F34" s="7"/>
      <c r="G34" s="7"/>
      <c r="H34" s="8"/>
      <c r="I34" s="9"/>
      <c r="J34" s="9"/>
    </row>
    <row r="35" spans="1:10" ht="29.1" customHeight="1">
      <c r="A35" s="48">
        <v>243397</v>
      </c>
      <c r="B35" s="13" t="s">
        <v>91</v>
      </c>
      <c r="C35" s="14" t="s">
        <v>92</v>
      </c>
      <c r="D35" s="15">
        <v>159.9</v>
      </c>
      <c r="E35" s="7"/>
      <c r="F35" s="7"/>
      <c r="G35" s="7"/>
      <c r="H35" s="8"/>
      <c r="I35" s="9"/>
      <c r="J35" s="9"/>
    </row>
    <row r="36" spans="1:10" ht="29.1" customHeight="1">
      <c r="A36" s="48">
        <v>243405</v>
      </c>
      <c r="B36" s="13" t="s">
        <v>93</v>
      </c>
      <c r="C36" s="14" t="s">
        <v>26</v>
      </c>
      <c r="D36" s="15">
        <v>3364.49</v>
      </c>
      <c r="E36" s="7"/>
      <c r="F36" s="7"/>
      <c r="G36" s="7"/>
      <c r="H36" s="8"/>
      <c r="I36" s="9"/>
      <c r="J36" s="9"/>
    </row>
    <row r="37" spans="1:10" ht="29.1" customHeight="1">
      <c r="A37" s="48">
        <v>243418</v>
      </c>
      <c r="B37" s="13" t="s">
        <v>94</v>
      </c>
      <c r="C37" s="14" t="s">
        <v>37</v>
      </c>
      <c r="D37" s="15">
        <v>187.5</v>
      </c>
      <c r="E37" s="7"/>
      <c r="F37" s="7"/>
      <c r="G37" s="7"/>
      <c r="H37" s="8"/>
      <c r="I37" s="9"/>
      <c r="J37" s="9"/>
    </row>
    <row r="38" spans="1:10" ht="29.1" customHeight="1">
      <c r="A38" s="48">
        <v>243418</v>
      </c>
      <c r="B38" s="13" t="s">
        <v>95</v>
      </c>
      <c r="C38" s="14" t="s">
        <v>84</v>
      </c>
      <c r="D38" s="15">
        <v>519.36</v>
      </c>
      <c r="E38" s="7"/>
      <c r="F38" s="7"/>
      <c r="G38" s="7"/>
      <c r="H38" s="8"/>
      <c r="I38" s="9"/>
      <c r="J38" s="9"/>
    </row>
    <row r="39" spans="1:10" ht="29.1" customHeight="1">
      <c r="A39" s="48">
        <v>243425</v>
      </c>
      <c r="B39" s="13" t="s">
        <v>98</v>
      </c>
      <c r="C39" s="14" t="s">
        <v>92</v>
      </c>
      <c r="D39" s="15">
        <v>1489.92</v>
      </c>
      <c r="E39" s="7"/>
      <c r="F39" s="7"/>
      <c r="G39" s="7"/>
      <c r="H39" s="8"/>
      <c r="I39" s="9"/>
      <c r="J39" s="9"/>
    </row>
    <row r="40" spans="1:10" ht="29.1" customHeight="1">
      <c r="A40" s="48">
        <v>243433</v>
      </c>
      <c r="B40" s="13" t="s">
        <v>99</v>
      </c>
      <c r="C40" s="14" t="s">
        <v>100</v>
      </c>
      <c r="D40" s="15">
        <v>315</v>
      </c>
      <c r="E40" s="7"/>
      <c r="F40" s="7"/>
      <c r="G40" s="7"/>
      <c r="H40" s="8"/>
      <c r="I40" s="9"/>
      <c r="J40" s="9"/>
    </row>
    <row r="41" spans="1:10" ht="29.1" customHeight="1">
      <c r="A41" s="48">
        <v>243434</v>
      </c>
      <c r="B41" s="13" t="s">
        <v>101</v>
      </c>
      <c r="C41" s="14" t="s">
        <v>84</v>
      </c>
      <c r="D41" s="15">
        <v>101.49</v>
      </c>
      <c r="E41" s="7"/>
      <c r="F41" s="7"/>
      <c r="G41" s="7"/>
      <c r="H41" s="8"/>
      <c r="I41" s="9"/>
      <c r="J41" s="9"/>
    </row>
    <row r="42" spans="1:10" ht="29.1" customHeight="1">
      <c r="A42" s="48">
        <v>243438</v>
      </c>
      <c r="B42" s="13" t="s">
        <v>102</v>
      </c>
      <c r="C42" s="14" t="s">
        <v>26</v>
      </c>
      <c r="D42" s="15">
        <v>3364.49</v>
      </c>
      <c r="E42" s="7"/>
      <c r="F42" s="7"/>
      <c r="G42" s="7"/>
      <c r="H42" s="8"/>
      <c r="I42" s="9"/>
      <c r="J42" s="9"/>
    </row>
    <row r="43" spans="1:10" ht="29.1" customHeight="1">
      <c r="A43" s="48">
        <v>243451</v>
      </c>
      <c r="B43" s="13" t="s">
        <v>103</v>
      </c>
      <c r="C43" s="14" t="s">
        <v>37</v>
      </c>
      <c r="D43" s="15">
        <v>30</v>
      </c>
      <c r="E43" s="7"/>
      <c r="F43" s="7"/>
      <c r="G43" s="7"/>
      <c r="H43" s="8"/>
      <c r="I43" s="9"/>
      <c r="J43" s="9"/>
    </row>
    <row r="44" spans="1:10" ht="29.1" customHeight="1">
      <c r="A44" s="48">
        <v>243451</v>
      </c>
      <c r="B44" s="13" t="s">
        <v>104</v>
      </c>
      <c r="C44" s="14" t="s">
        <v>105</v>
      </c>
      <c r="D44" s="15">
        <v>237.42</v>
      </c>
      <c r="E44" s="7"/>
      <c r="F44" s="7"/>
      <c r="G44" s="7"/>
      <c r="H44" s="8"/>
      <c r="I44" s="9"/>
      <c r="J44" s="9"/>
    </row>
    <row r="45" spans="1:10" ht="29.1" customHeight="1">
      <c r="A45" s="48">
        <v>243461</v>
      </c>
      <c r="B45" s="13" t="s">
        <v>106</v>
      </c>
      <c r="C45" s="14" t="s">
        <v>32</v>
      </c>
      <c r="D45" s="15">
        <v>374.46</v>
      </c>
      <c r="E45" s="7"/>
      <c r="F45" s="7"/>
      <c r="G45" s="7"/>
      <c r="H45" s="8"/>
      <c r="I45" s="9"/>
      <c r="J45" s="9"/>
    </row>
    <row r="46" spans="1:10" ht="29.1" customHeight="1">
      <c r="A46" s="48">
        <v>243467</v>
      </c>
      <c r="B46" s="13" t="s">
        <v>107</v>
      </c>
      <c r="C46" s="14" t="s">
        <v>26</v>
      </c>
      <c r="D46" s="15">
        <v>3364.49</v>
      </c>
      <c r="E46" s="7"/>
      <c r="F46" s="7"/>
      <c r="G46" s="7"/>
      <c r="H46" s="8"/>
      <c r="I46" s="9"/>
      <c r="J46" s="9"/>
    </row>
    <row r="47" spans="1:10" ht="29.1" customHeight="1">
      <c r="A47" s="48">
        <v>243467</v>
      </c>
      <c r="B47" s="13" t="s">
        <v>108</v>
      </c>
      <c r="C47" s="14" t="s">
        <v>26</v>
      </c>
      <c r="D47" s="15">
        <v>343.56</v>
      </c>
      <c r="E47" s="7"/>
      <c r="F47" s="7"/>
      <c r="G47" s="7"/>
      <c r="H47" s="8"/>
      <c r="I47" s="9"/>
      <c r="J47" s="9"/>
    </row>
    <row r="48" spans="1:10" ht="29.1" customHeight="1">
      <c r="A48" s="48">
        <v>243472</v>
      </c>
      <c r="B48" s="13" t="s">
        <v>109</v>
      </c>
      <c r="C48" s="14" t="s">
        <v>35</v>
      </c>
      <c r="D48" s="15">
        <v>300</v>
      </c>
      <c r="E48" s="7"/>
      <c r="F48" s="7"/>
      <c r="G48" s="7"/>
      <c r="H48" s="8"/>
      <c r="I48" s="9"/>
      <c r="J48" s="9"/>
    </row>
    <row r="49" spans="1:10" ht="29.1" customHeight="1">
      <c r="A49" s="48">
        <v>243473</v>
      </c>
      <c r="B49" s="13" t="s">
        <v>110</v>
      </c>
      <c r="C49" s="14" t="s">
        <v>30</v>
      </c>
      <c r="D49" s="15">
        <v>210.12</v>
      </c>
      <c r="E49" s="7"/>
      <c r="F49" s="7"/>
      <c r="G49" s="7"/>
      <c r="H49" s="8"/>
      <c r="I49" s="9"/>
      <c r="J49" s="9"/>
    </row>
    <row r="50" spans="1:10" ht="29.1" customHeight="1">
      <c r="A50" s="48">
        <v>243481</v>
      </c>
      <c r="B50" s="13" t="s">
        <v>111</v>
      </c>
      <c r="C50" s="14" t="s">
        <v>112</v>
      </c>
      <c r="D50" s="15">
        <v>550</v>
      </c>
      <c r="E50" s="7"/>
      <c r="F50" s="7"/>
      <c r="G50" s="7"/>
      <c r="H50" s="8"/>
      <c r="I50" s="9"/>
      <c r="J50" s="9"/>
    </row>
    <row r="51" spans="1:10" ht="29.1" customHeight="1">
      <c r="A51" s="48">
        <v>243482</v>
      </c>
      <c r="B51" s="13" t="s">
        <v>113</v>
      </c>
      <c r="C51" s="14" t="s">
        <v>37</v>
      </c>
      <c r="D51" s="15">
        <v>37.5</v>
      </c>
      <c r="E51" s="7"/>
      <c r="F51" s="7"/>
      <c r="G51" s="7"/>
      <c r="H51" s="8"/>
      <c r="I51" s="9"/>
      <c r="J51" s="9"/>
    </row>
    <row r="52" spans="1:10" ht="29.1" customHeight="1">
      <c r="A52" s="48">
        <v>243500</v>
      </c>
      <c r="B52" s="13" t="s">
        <v>114</v>
      </c>
      <c r="C52" s="14" t="s">
        <v>26</v>
      </c>
      <c r="D52" s="15">
        <v>3364.49</v>
      </c>
      <c r="E52" s="7"/>
      <c r="F52" s="7"/>
      <c r="G52" s="7"/>
      <c r="H52" s="8"/>
      <c r="I52" s="9"/>
      <c r="J52" s="9"/>
    </row>
    <row r="53" spans="1:10" ht="29.1" customHeight="1">
      <c r="A53" s="48">
        <v>243521</v>
      </c>
      <c r="B53" s="13" t="s">
        <v>115</v>
      </c>
      <c r="C53" s="14" t="s">
        <v>62</v>
      </c>
      <c r="D53" s="15">
        <v>45.83</v>
      </c>
      <c r="E53" s="7"/>
      <c r="F53" s="7"/>
      <c r="G53" s="7"/>
      <c r="H53" s="8"/>
      <c r="I53" s="9"/>
      <c r="J53" s="9"/>
    </row>
    <row r="54" spans="1:10" ht="29.1" customHeight="1">
      <c r="A54" s="48">
        <v>243524</v>
      </c>
      <c r="B54" s="13" t="s">
        <v>116</v>
      </c>
      <c r="C54" s="14" t="s">
        <v>117</v>
      </c>
      <c r="D54" s="15">
        <v>362.18</v>
      </c>
      <c r="E54" s="7"/>
      <c r="F54" s="7"/>
      <c r="G54" s="7"/>
      <c r="H54" s="8"/>
      <c r="I54" s="9"/>
      <c r="J54" s="9"/>
    </row>
    <row r="55" spans="1:10" ht="29.1" customHeight="1">
      <c r="A55" s="48">
        <v>243524</v>
      </c>
      <c r="B55" s="13" t="s">
        <v>118</v>
      </c>
      <c r="C55" s="14" t="s">
        <v>50</v>
      </c>
      <c r="D55" s="15">
        <v>706.54</v>
      </c>
      <c r="E55" s="7"/>
      <c r="F55" s="7"/>
      <c r="G55" s="7"/>
      <c r="H55" s="8"/>
      <c r="I55" s="9"/>
      <c r="J55" s="9"/>
    </row>
    <row r="56" spans="1:10" ht="29.1" customHeight="1">
      <c r="A56" s="48">
        <v>243528</v>
      </c>
      <c r="B56" s="13" t="s">
        <v>25</v>
      </c>
      <c r="C56" s="14" t="s">
        <v>26</v>
      </c>
      <c r="D56" s="15">
        <v>3364.49</v>
      </c>
      <c r="E56" s="7"/>
      <c r="F56" s="7"/>
      <c r="G56" s="7"/>
      <c r="H56" s="8"/>
      <c r="I56" s="9"/>
      <c r="J56" s="9"/>
    </row>
    <row r="57" spans="1:10" ht="29.1" customHeight="1">
      <c r="A57" s="48">
        <v>243529</v>
      </c>
      <c r="B57" s="13" t="s">
        <v>27</v>
      </c>
      <c r="C57" s="14" t="s">
        <v>28</v>
      </c>
      <c r="D57" s="15">
        <v>105</v>
      </c>
      <c r="E57" s="7"/>
      <c r="F57" s="7"/>
      <c r="G57" s="7"/>
      <c r="H57" s="8"/>
      <c r="I57" s="9"/>
      <c r="J57" s="9"/>
    </row>
    <row r="58" spans="1:10" ht="29.1" customHeight="1">
      <c r="A58" s="48">
        <v>243529</v>
      </c>
      <c r="B58" s="13" t="s">
        <v>29</v>
      </c>
      <c r="C58" s="14" t="s">
        <v>30</v>
      </c>
      <c r="D58" s="15">
        <v>109.5</v>
      </c>
      <c r="E58" s="7"/>
      <c r="F58" s="7"/>
      <c r="G58" s="7"/>
      <c r="H58" s="8"/>
      <c r="I58" s="9"/>
      <c r="J58" s="9"/>
    </row>
    <row r="59" spans="1:10" ht="29.1" customHeight="1">
      <c r="A59" s="48">
        <v>243532</v>
      </c>
      <c r="B59" s="13" t="s">
        <v>31</v>
      </c>
      <c r="C59" s="14" t="s">
        <v>32</v>
      </c>
      <c r="D59" s="15">
        <v>283.08</v>
      </c>
      <c r="E59" s="7"/>
      <c r="F59" s="7"/>
      <c r="G59" s="7"/>
      <c r="H59" s="8"/>
      <c r="I59" s="9"/>
      <c r="J59" s="9"/>
    </row>
    <row r="60" spans="1:10" ht="29.1" customHeight="1">
      <c r="A60" s="48">
        <v>243536</v>
      </c>
      <c r="B60" s="13" t="s">
        <v>33</v>
      </c>
      <c r="C60" s="14" t="s">
        <v>34</v>
      </c>
      <c r="D60" s="15">
        <v>355.97</v>
      </c>
      <c r="E60" s="7"/>
      <c r="F60" s="7"/>
      <c r="G60" s="7"/>
      <c r="H60" s="8"/>
      <c r="I60" s="9"/>
      <c r="J60" s="9"/>
    </row>
    <row r="61" spans="1:10" ht="29.1" customHeight="1">
      <c r="A61" s="48">
        <v>243544</v>
      </c>
      <c r="B61" s="13" t="s">
        <v>36</v>
      </c>
      <c r="C61" s="14" t="s">
        <v>37</v>
      </c>
      <c r="D61" s="217">
        <v>150</v>
      </c>
      <c r="E61" s="7"/>
      <c r="F61" s="7"/>
      <c r="G61" s="7"/>
      <c r="H61" s="8"/>
      <c r="I61" s="9"/>
      <c r="J61" s="9"/>
    </row>
    <row r="62" spans="1:10" ht="29.1" customHeight="1">
      <c r="A62" s="48">
        <v>243546</v>
      </c>
      <c r="B62" s="13" t="s">
        <v>38</v>
      </c>
      <c r="C62" s="14" t="s">
        <v>32</v>
      </c>
      <c r="D62" s="217">
        <v>240.78</v>
      </c>
      <c r="E62" s="7"/>
      <c r="F62" s="7"/>
      <c r="G62" s="7"/>
      <c r="H62" s="8"/>
      <c r="I62" s="9"/>
      <c r="J62" s="9"/>
    </row>
    <row r="63" spans="1:10" ht="29.1" customHeight="1">
      <c r="A63" s="48">
        <v>243557</v>
      </c>
      <c r="B63" s="13" t="s">
        <v>40</v>
      </c>
      <c r="C63" s="14" t="s">
        <v>30</v>
      </c>
      <c r="D63" s="217">
        <v>243</v>
      </c>
      <c r="E63" s="7"/>
      <c r="F63" s="7"/>
      <c r="G63" s="7"/>
      <c r="H63" s="8"/>
      <c r="I63" s="9"/>
      <c r="J63" s="9"/>
    </row>
    <row r="64" spans="1:10" ht="29.1" customHeight="1">
      <c r="A64" s="48">
        <v>243559</v>
      </c>
      <c r="B64" s="13" t="s">
        <v>41</v>
      </c>
      <c r="C64" s="14" t="s">
        <v>26</v>
      </c>
      <c r="D64" s="217">
        <v>3364.49</v>
      </c>
      <c r="E64" s="7"/>
      <c r="F64" s="7"/>
      <c r="G64" s="7"/>
      <c r="H64" s="8"/>
      <c r="I64" s="9"/>
      <c r="J64" s="9"/>
    </row>
    <row r="65" spans="1:10" ht="29.1" customHeight="1">
      <c r="A65" s="48">
        <v>243585</v>
      </c>
      <c r="B65" s="13" t="s">
        <v>42</v>
      </c>
      <c r="C65" s="14" t="s">
        <v>35</v>
      </c>
      <c r="D65" s="217">
        <v>100</v>
      </c>
      <c r="E65" s="7"/>
      <c r="F65" s="7"/>
      <c r="G65" s="7"/>
      <c r="H65" s="8"/>
      <c r="I65" s="9"/>
      <c r="J65" s="9"/>
    </row>
    <row r="66" spans="1:10" ht="29.1" customHeight="1">
      <c r="A66" s="48">
        <v>243587</v>
      </c>
      <c r="B66" s="13" t="s">
        <v>43</v>
      </c>
      <c r="C66" s="14" t="s">
        <v>26</v>
      </c>
      <c r="D66" s="217">
        <v>3988.49</v>
      </c>
      <c r="E66" s="7"/>
      <c r="F66" s="7"/>
      <c r="G66" s="7"/>
      <c r="H66" s="8"/>
      <c r="I66" s="9"/>
      <c r="J66" s="9"/>
    </row>
    <row r="67" spans="1:10" ht="29.1" customHeight="1">
      <c r="A67" s="48">
        <v>243588</v>
      </c>
      <c r="B67" s="13" t="s">
        <v>44</v>
      </c>
      <c r="C67" s="14" t="s">
        <v>30</v>
      </c>
      <c r="D67" s="217">
        <v>338.04</v>
      </c>
      <c r="E67" s="7"/>
      <c r="F67" s="7"/>
      <c r="G67" s="7"/>
      <c r="H67" s="8"/>
      <c r="I67" s="9"/>
      <c r="J67" s="9"/>
    </row>
    <row r="68" spans="1:10" ht="29.1" customHeight="1">
      <c r="A68" s="48">
        <v>243599</v>
      </c>
      <c r="B68" s="13" t="s">
        <v>46</v>
      </c>
      <c r="C68" s="14" t="s">
        <v>37</v>
      </c>
      <c r="D68" s="217">
        <v>187.5</v>
      </c>
      <c r="E68" s="7"/>
      <c r="F68" s="7"/>
      <c r="G68" s="7"/>
      <c r="H68" s="8"/>
      <c r="I68" s="9"/>
      <c r="J68" s="9"/>
    </row>
    <row r="69" spans="1:10" ht="29.1" customHeight="1">
      <c r="A69" s="48">
        <v>243608</v>
      </c>
      <c r="B69" s="13" t="s">
        <v>121</v>
      </c>
      <c r="C69" s="14" t="s">
        <v>122</v>
      </c>
      <c r="D69" s="217">
        <v>4650</v>
      </c>
      <c r="E69" s="7"/>
      <c r="F69" s="7"/>
      <c r="G69" s="7"/>
      <c r="H69" s="8"/>
      <c r="I69" s="9"/>
      <c r="J69" s="9"/>
    </row>
    <row r="70" spans="1:10" ht="29.1" customHeight="1">
      <c r="A70" s="48">
        <v>243612</v>
      </c>
      <c r="B70" s="13" t="s">
        <v>123</v>
      </c>
      <c r="C70" s="14" t="s">
        <v>30</v>
      </c>
      <c r="D70" s="217">
        <v>251.28</v>
      </c>
      <c r="E70" s="7"/>
      <c r="F70" s="7"/>
      <c r="G70" s="7"/>
      <c r="H70" s="8"/>
      <c r="I70" s="9"/>
      <c r="J70" s="9"/>
    </row>
    <row r="71" spans="1:10" ht="29.25" customHeight="1">
      <c r="A71" s="48">
        <v>243614</v>
      </c>
      <c r="B71" s="13" t="s">
        <v>124</v>
      </c>
      <c r="C71" s="14" t="s">
        <v>26</v>
      </c>
      <c r="D71" s="217">
        <v>3988.49</v>
      </c>
      <c r="E71" s="7"/>
      <c r="F71" s="7"/>
      <c r="G71" s="7"/>
      <c r="H71" s="8"/>
      <c r="I71" s="9"/>
      <c r="J71" s="9"/>
    </row>
    <row r="72" spans="1:10" ht="29.1" customHeight="1">
      <c r="A72" s="48">
        <v>243615</v>
      </c>
      <c r="B72" s="13" t="s">
        <v>125</v>
      </c>
      <c r="C72" s="14" t="s">
        <v>126</v>
      </c>
      <c r="D72" s="217">
        <v>733.14</v>
      </c>
      <c r="E72" s="7"/>
      <c r="F72" s="7"/>
      <c r="G72" s="7"/>
      <c r="H72" s="8"/>
      <c r="I72" s="9"/>
      <c r="J72" s="9"/>
    </row>
    <row r="73" spans="1:10" ht="29.1" customHeight="1">
      <c r="A73" s="48">
        <v>243618</v>
      </c>
      <c r="B73" s="13" t="s">
        <v>362</v>
      </c>
      <c r="C73" s="14" t="s">
        <v>363</v>
      </c>
      <c r="D73" s="220">
        <v>-68299.460000000006</v>
      </c>
      <c r="E73" s="7"/>
      <c r="F73" s="7"/>
      <c r="G73" s="7"/>
      <c r="H73" s="8"/>
      <c r="I73" s="9"/>
      <c r="J73" s="9"/>
    </row>
    <row r="74" spans="1:10" ht="29.1" customHeight="1">
      <c r="A74" s="48"/>
      <c r="B74" s="13"/>
      <c r="C74" s="14"/>
      <c r="D74" s="217"/>
      <c r="E74" s="7"/>
      <c r="F74" s="7"/>
      <c r="G74" s="7"/>
      <c r="H74" s="8"/>
      <c r="I74" s="9"/>
      <c r="J74" s="9"/>
    </row>
    <row r="75" spans="1:10" ht="29.1" customHeight="1" thickBot="1">
      <c r="A75" s="558" t="s">
        <v>4</v>
      </c>
      <c r="B75" s="559"/>
      <c r="C75" s="560"/>
      <c r="D75" s="218">
        <f>SUM(D6:D74)</f>
        <v>4.6299999999901047</v>
      </c>
    </row>
    <row r="76" spans="1:10" ht="29.1" customHeight="1" thickTop="1">
      <c r="C76" s="24" t="s">
        <v>15</v>
      </c>
      <c r="D76" s="54">
        <v>4.63</v>
      </c>
    </row>
    <row r="77" spans="1:10" ht="29.1" customHeight="1">
      <c r="C77" s="24" t="s">
        <v>11</v>
      </c>
      <c r="D77" s="54">
        <f>D75-D76</f>
        <v>-9.8951957738790952E-12</v>
      </c>
    </row>
    <row r="78" spans="1:10" ht="29.1" customHeight="1">
      <c r="D78" s="54"/>
    </row>
  </sheetData>
  <mergeCells count="4">
    <mergeCell ref="A1:D1"/>
    <mergeCell ref="A2:D2"/>
    <mergeCell ref="A3:D3"/>
    <mergeCell ref="A75:C75"/>
  </mergeCells>
  <pageMargins left="0.7" right="0.7" top="0.75" bottom="0.75" header="0.3" footer="0.3"/>
  <pageSetup scale="8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59999389629810485"/>
  </sheetPr>
  <dimension ref="A1:J12"/>
  <sheetViews>
    <sheetView view="pageBreakPreview" zoomScale="80" zoomScaleNormal="100" zoomScaleSheetLayoutView="80" workbookViewId="0">
      <selection activeCell="A6" sqref="A6"/>
    </sheetView>
  </sheetViews>
  <sheetFormatPr defaultColWidth="9.125" defaultRowHeight="23.4"/>
  <cols>
    <col min="1" max="1" width="14.625" style="23" customWidth="1"/>
    <col min="2" max="2" width="19.375" style="23" customWidth="1"/>
    <col min="3" max="3" width="65.375" style="16" customWidth="1"/>
    <col min="4" max="4" width="19" style="16" customWidth="1"/>
    <col min="5" max="5" width="22.125" style="20" bestFit="1" customWidth="1"/>
    <col min="6" max="6" width="36.125" style="16" customWidth="1"/>
    <col min="7" max="7" width="19.75" style="16" customWidth="1"/>
    <col min="8" max="8" width="2.75" style="16" customWidth="1"/>
    <col min="9" max="10" width="12.75" style="21" bestFit="1" customWidth="1"/>
    <col min="11" max="16384" width="9.125" style="16"/>
  </cols>
  <sheetData>
    <row r="1" spans="1:10" s="3" customFormat="1" ht="29.1" customHeight="1">
      <c r="A1" s="557" t="str">
        <f>'1111-00 CASH'!A1</f>
        <v>TANTAN TRANSLATION STUDIO CO.,LTD.</v>
      </c>
      <c r="B1" s="557"/>
      <c r="C1" s="557"/>
      <c r="D1" s="557"/>
      <c r="E1" s="2"/>
      <c r="I1" s="4"/>
      <c r="J1" s="4"/>
    </row>
    <row r="2" spans="1:10" s="3" customFormat="1" ht="29.1" customHeight="1">
      <c r="A2" s="557" t="s">
        <v>23</v>
      </c>
      <c r="B2" s="557"/>
      <c r="C2" s="557"/>
      <c r="D2" s="557"/>
      <c r="E2" s="2"/>
      <c r="I2" s="4"/>
      <c r="J2" s="4"/>
    </row>
    <row r="3" spans="1:10" s="3" customFormat="1" ht="29.1" customHeight="1">
      <c r="A3" s="557" t="str">
        <f>'1111-00 CASH'!A3</f>
        <v>AS OF JULY 2024</v>
      </c>
      <c r="B3" s="557"/>
      <c r="C3" s="557"/>
      <c r="D3" s="557"/>
      <c r="E3" s="5"/>
      <c r="F3" s="5"/>
      <c r="G3" s="5"/>
      <c r="H3" s="5"/>
      <c r="I3" s="6"/>
      <c r="J3" s="6"/>
    </row>
    <row r="4" spans="1:10" s="3" customFormat="1" ht="29.1" customHeight="1">
      <c r="A4" s="1"/>
      <c r="B4" s="1"/>
      <c r="D4" s="1"/>
      <c r="E4" s="7"/>
      <c r="F4" s="7"/>
      <c r="G4" s="7"/>
      <c r="H4" s="8"/>
      <c r="I4" s="9"/>
      <c r="J4" s="9"/>
    </row>
    <row r="5" spans="1:10" s="1" customFormat="1" ht="29.1" customHeight="1">
      <c r="A5" s="10" t="s">
        <v>0</v>
      </c>
      <c r="B5" s="11" t="s">
        <v>1</v>
      </c>
      <c r="C5" s="11" t="s">
        <v>2</v>
      </c>
      <c r="D5" s="12" t="s">
        <v>3</v>
      </c>
      <c r="E5" s="7"/>
      <c r="F5" s="7"/>
      <c r="G5" s="7"/>
      <c r="H5" s="8"/>
      <c r="I5" s="9"/>
      <c r="J5" s="9"/>
    </row>
    <row r="6" spans="1:10" ht="29.1" customHeight="1">
      <c r="A6" s="48">
        <v>242522</v>
      </c>
      <c r="B6" s="13" t="s">
        <v>252</v>
      </c>
      <c r="C6" s="14" t="s">
        <v>253</v>
      </c>
      <c r="D6" s="15">
        <v>54600</v>
      </c>
      <c r="E6" s="56"/>
      <c r="F6" s="7"/>
      <c r="G6" s="7"/>
      <c r="H6" s="8"/>
      <c r="I6" s="9"/>
      <c r="J6" s="9"/>
    </row>
    <row r="7" spans="1:10" ht="29.1" customHeight="1">
      <c r="A7" s="13"/>
      <c r="B7" s="13"/>
      <c r="C7" s="14"/>
      <c r="D7" s="15"/>
      <c r="E7" s="56"/>
      <c r="F7" s="7"/>
      <c r="G7" s="7"/>
      <c r="H7" s="8"/>
      <c r="I7" s="9"/>
      <c r="J7" s="9"/>
    </row>
    <row r="8" spans="1:10" ht="29.1" customHeight="1" thickBot="1">
      <c r="A8" s="558" t="s">
        <v>4</v>
      </c>
      <c r="B8" s="559"/>
      <c r="C8" s="560"/>
      <c r="D8" s="22">
        <f>SUM(D6:D7)</f>
        <v>54600</v>
      </c>
    </row>
    <row r="9" spans="1:10" ht="29.1" customHeight="1" thickTop="1">
      <c r="C9" s="24" t="s">
        <v>15</v>
      </c>
      <c r="D9" s="54">
        <v>54600</v>
      </c>
    </row>
    <row r="10" spans="1:10" ht="29.1" customHeight="1">
      <c r="C10" s="24" t="s">
        <v>11</v>
      </c>
      <c r="D10" s="21">
        <f>D8-D9</f>
        <v>0</v>
      </c>
    </row>
    <row r="11" spans="1:10" ht="29.1" customHeight="1">
      <c r="D11" s="21"/>
    </row>
    <row r="12" spans="1:10" ht="29.1" customHeight="1">
      <c r="D12" s="25"/>
    </row>
  </sheetData>
  <mergeCells count="4">
    <mergeCell ref="A1:D1"/>
    <mergeCell ref="A2:D2"/>
    <mergeCell ref="A3:D3"/>
    <mergeCell ref="A8:C8"/>
  </mergeCells>
  <pageMargins left="0.7" right="0.7" top="0.75" bottom="0.75" header="0.3" footer="0.3"/>
  <pageSetup scale="8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71DC6-4A87-48E8-A96F-0E3B03AE4D48}">
  <sheetPr>
    <tabColor theme="9" tint="0.59999389629810485"/>
  </sheetPr>
  <dimension ref="A1:O62"/>
  <sheetViews>
    <sheetView view="pageBreakPreview" zoomScale="80" zoomScaleNormal="80" zoomScaleSheetLayoutView="80" workbookViewId="0">
      <pane xSplit="4" ySplit="10" topLeftCell="E41" activePane="bottomRight" state="frozen"/>
      <selection pane="topRight" activeCell="C1" sqref="C1"/>
      <selection pane="bottomLeft" activeCell="A10" sqref="A10"/>
      <selection pane="bottomRight" activeCell="K7" sqref="K7"/>
    </sheetView>
  </sheetViews>
  <sheetFormatPr defaultColWidth="9.125" defaultRowHeight="23.4" outlineLevelCol="1"/>
  <cols>
    <col min="1" max="1" width="7.625" style="176" customWidth="1"/>
    <col min="2" max="3" width="18" style="176" customWidth="1"/>
    <col min="4" max="4" width="21.25" style="176" customWidth="1"/>
    <col min="5" max="5" width="21.25" style="33" customWidth="1"/>
    <col min="6" max="6" width="21.25" style="16" customWidth="1"/>
    <col min="7" max="7" width="21.25" style="171" hidden="1" customWidth="1" outlineLevel="1"/>
    <col min="8" max="8" width="21.25" style="171" customWidth="1" collapsed="1"/>
    <col min="9" max="10" width="21.25" style="16" hidden="1" customWidth="1" outlineLevel="1"/>
    <col min="11" max="11" width="21.25" style="16" customWidth="1" collapsed="1"/>
    <col min="12" max="12" width="21.25" style="16" hidden="1" customWidth="1" outlineLevel="1"/>
    <col min="13" max="13" width="21.25" style="16" customWidth="1" collapsed="1"/>
    <col min="14" max="15" width="21.25" style="16" customWidth="1"/>
    <col min="16" max="21" width="19.625" style="16" customWidth="1"/>
    <col min="22" max="16384" width="9.125" style="16"/>
  </cols>
  <sheetData>
    <row r="1" spans="1:15" s="3" customFormat="1" ht="24.75" customHeight="1">
      <c r="A1" s="557" t="str">
        <f>'1111-00 CASH'!A1</f>
        <v>TANTAN TRANSLATION STUDIO CO.,LTD.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</row>
    <row r="2" spans="1:15" s="3" customFormat="1" ht="24.75" customHeight="1">
      <c r="A2" s="557" t="s">
        <v>18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7"/>
      <c r="M2" s="557"/>
      <c r="N2" s="557"/>
      <c r="O2" s="557"/>
    </row>
    <row r="3" spans="1:15" s="3" customFormat="1" ht="24.75" customHeight="1">
      <c r="A3" s="557" t="s">
        <v>165</v>
      </c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</row>
    <row r="4" spans="1:15" s="3" customFormat="1" ht="24.75" customHeight="1">
      <c r="A4" s="557" t="str">
        <f>+'1113-01 SA KBANK 5639'!A3</f>
        <v>AS OF JULY 2024</v>
      </c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</row>
    <row r="5" spans="1:15" s="3" customFormat="1" ht="24.75" customHeight="1">
      <c r="A5" s="173"/>
      <c r="B5" s="173"/>
      <c r="C5" s="173"/>
      <c r="D5" s="173"/>
      <c r="E5" s="53"/>
      <c r="F5" s="1"/>
      <c r="G5" s="169"/>
      <c r="H5" s="169"/>
    </row>
    <row r="6" spans="1:15" s="3" customFormat="1" ht="24.75" customHeight="1">
      <c r="A6" s="354" t="s">
        <v>668</v>
      </c>
      <c r="B6" s="354"/>
      <c r="C6" s="353">
        <v>6383874</v>
      </c>
      <c r="D6" s="1"/>
      <c r="G6" s="169"/>
      <c r="H6" s="169"/>
    </row>
    <row r="7" spans="1:15" s="3" customFormat="1" ht="24.75" customHeight="1">
      <c r="A7" s="354" t="s">
        <v>670</v>
      </c>
      <c r="B7" s="354"/>
      <c r="C7" s="352">
        <v>2.6399399999999999E-3</v>
      </c>
      <c r="D7" s="34" t="s">
        <v>669</v>
      </c>
      <c r="G7" s="169"/>
      <c r="H7" s="169"/>
    </row>
    <row r="8" spans="1:15" s="3" customFormat="1" ht="24.75" customHeight="1">
      <c r="A8" s="354" t="s">
        <v>671</v>
      </c>
      <c r="B8" s="354"/>
      <c r="C8" s="353">
        <v>48</v>
      </c>
      <c r="D8" s="34" t="s">
        <v>672</v>
      </c>
      <c r="G8" s="169"/>
      <c r="H8" s="169"/>
    </row>
    <row r="9" spans="1:15" s="3" customFormat="1" ht="24.75" customHeight="1">
      <c r="A9" s="173"/>
      <c r="B9" s="173"/>
      <c r="C9" s="173"/>
      <c r="D9" s="173"/>
      <c r="E9" s="53"/>
      <c r="F9" s="1"/>
      <c r="G9" s="169"/>
      <c r="H9" s="169"/>
    </row>
    <row r="10" spans="1:15" s="3" customFormat="1" ht="52.8" customHeight="1">
      <c r="A10" s="355" t="s">
        <v>673</v>
      </c>
      <c r="B10" s="355" t="s">
        <v>729</v>
      </c>
      <c r="C10" s="355" t="s">
        <v>730</v>
      </c>
      <c r="D10" s="356" t="s">
        <v>675</v>
      </c>
      <c r="E10" s="357" t="s">
        <v>674</v>
      </c>
      <c r="F10" s="358" t="s">
        <v>676</v>
      </c>
      <c r="G10" s="359" t="s">
        <v>677</v>
      </c>
      <c r="H10" s="360" t="s">
        <v>682</v>
      </c>
      <c r="I10" s="358" t="s">
        <v>678</v>
      </c>
      <c r="J10" s="358" t="s">
        <v>679</v>
      </c>
      <c r="K10" s="360" t="s">
        <v>683</v>
      </c>
      <c r="L10" s="358" t="s">
        <v>680</v>
      </c>
      <c r="M10" s="360" t="s">
        <v>682</v>
      </c>
      <c r="N10" s="360" t="s">
        <v>728</v>
      </c>
      <c r="O10" s="357" t="s">
        <v>681</v>
      </c>
    </row>
    <row r="11" spans="1:15" s="3" customFormat="1" ht="24.75" customHeight="1">
      <c r="A11" s="432"/>
      <c r="B11" s="48">
        <v>242847</v>
      </c>
      <c r="C11" s="139" t="s">
        <v>250</v>
      </c>
      <c r="D11" s="361"/>
      <c r="E11" s="362"/>
      <c r="F11" s="363"/>
      <c r="G11" s="364"/>
      <c r="H11" s="365"/>
      <c r="I11" s="363"/>
      <c r="J11" s="238">
        <v>817102.8</v>
      </c>
      <c r="K11" s="366">
        <f>+ROUND(J11*107%,2)</f>
        <v>874300</v>
      </c>
      <c r="L11" s="238">
        <v>53940.24</v>
      </c>
      <c r="M11" s="213">
        <f>+ROUND(L11*107%,2)-0.06</f>
        <v>57716</v>
      </c>
      <c r="N11" s="238">
        <f>+K11+M11</f>
        <v>932016</v>
      </c>
      <c r="O11" s="238">
        <f>+ROUND(L11/2,2)</f>
        <v>26970.12</v>
      </c>
    </row>
    <row r="12" spans="1:15" s="3" customFormat="1" ht="24.75" customHeight="1">
      <c r="A12" s="433">
        <v>1</v>
      </c>
      <c r="B12" s="48">
        <v>242907</v>
      </c>
      <c r="C12" s="116" t="s">
        <v>226</v>
      </c>
      <c r="D12" s="48">
        <v>242890</v>
      </c>
      <c r="E12" s="60">
        <v>19417</v>
      </c>
      <c r="F12" s="150">
        <v>15989.7</v>
      </c>
      <c r="G12" s="150">
        <f t="shared" ref="G12:G59" si="0">+E12-F12-I12</f>
        <v>2157.0299999999993</v>
      </c>
      <c r="H12" s="368">
        <f t="shared" ref="H12:H59" si="1">+ROUND(G12*107%,2)</f>
        <v>2308.02</v>
      </c>
      <c r="I12" s="150">
        <f t="shared" ref="I12:I59" si="2">+ROUND((E12*7)/107,2)</f>
        <v>1270.27</v>
      </c>
      <c r="J12" s="369">
        <f>+J11-F12</f>
        <v>801113.10000000009</v>
      </c>
      <c r="K12" s="368">
        <f t="shared" ref="K12:K59" si="3">+ROUND(J12*107%,2)</f>
        <v>857191.02</v>
      </c>
      <c r="L12" s="369">
        <f>+L11-G12</f>
        <v>51783.21</v>
      </c>
      <c r="M12" s="368">
        <f>+M11-H12</f>
        <v>55407.98</v>
      </c>
      <c r="N12" s="368">
        <f>+N11-E12</f>
        <v>912599</v>
      </c>
      <c r="O12" s="150">
        <f t="shared" ref="O12:O59" si="4">+ROUND(L12/2,2)</f>
        <v>25891.61</v>
      </c>
    </row>
    <row r="13" spans="1:15">
      <c r="A13" s="433">
        <f>+A12+1</f>
        <v>2</v>
      </c>
      <c r="B13" s="48">
        <v>242940</v>
      </c>
      <c r="C13" s="116" t="s">
        <v>228</v>
      </c>
      <c r="D13" s="48">
        <v>242921</v>
      </c>
      <c r="E13" s="60">
        <v>19417</v>
      </c>
      <c r="F13" s="150">
        <v>16038.35</v>
      </c>
      <c r="G13" s="150">
        <f t="shared" si="0"/>
        <v>2108.3799999999997</v>
      </c>
      <c r="H13" s="368">
        <f t="shared" si="1"/>
        <v>2255.9699999999998</v>
      </c>
      <c r="I13" s="150">
        <f t="shared" si="2"/>
        <v>1270.27</v>
      </c>
      <c r="J13" s="369">
        <f t="shared" ref="J13:J59" si="5">+J12-F13</f>
        <v>785074.75000000012</v>
      </c>
      <c r="K13" s="368">
        <f t="shared" si="3"/>
        <v>840029.98</v>
      </c>
      <c r="L13" s="369">
        <f t="shared" ref="L13:L59" si="6">+L12-G13</f>
        <v>49674.83</v>
      </c>
      <c r="M13" s="368">
        <f t="shared" ref="M13:M59" si="7">+M12-H13</f>
        <v>53152.01</v>
      </c>
      <c r="N13" s="368">
        <f>+N12-E13</f>
        <v>893182</v>
      </c>
      <c r="O13" s="150">
        <f t="shared" si="4"/>
        <v>24837.42</v>
      </c>
    </row>
    <row r="14" spans="1:15">
      <c r="A14" s="433">
        <f t="shared" ref="A14:A59" si="8">+A13+1</f>
        <v>3</v>
      </c>
      <c r="B14" s="48">
        <v>242949</v>
      </c>
      <c r="C14" s="116" t="s">
        <v>230</v>
      </c>
      <c r="D14" s="48">
        <v>242949</v>
      </c>
      <c r="E14" s="60">
        <v>19417</v>
      </c>
      <c r="F14" s="150">
        <v>16073.2</v>
      </c>
      <c r="G14" s="150">
        <f t="shared" si="0"/>
        <v>2073.5299999999993</v>
      </c>
      <c r="H14" s="368">
        <f t="shared" si="1"/>
        <v>2218.6799999999998</v>
      </c>
      <c r="I14" s="150">
        <f t="shared" si="2"/>
        <v>1270.27</v>
      </c>
      <c r="J14" s="369">
        <f t="shared" si="5"/>
        <v>769001.55000000016</v>
      </c>
      <c r="K14" s="368">
        <f t="shared" si="3"/>
        <v>822831.66</v>
      </c>
      <c r="L14" s="369">
        <f t="shared" si="6"/>
        <v>47601.3</v>
      </c>
      <c r="M14" s="368">
        <f t="shared" si="7"/>
        <v>50933.33</v>
      </c>
      <c r="N14" s="368">
        <f t="shared" ref="N14:N59" si="9">+N13-E14</f>
        <v>873765</v>
      </c>
      <c r="O14" s="150">
        <f t="shared" si="4"/>
        <v>23800.65</v>
      </c>
    </row>
    <row r="15" spans="1:15">
      <c r="A15" s="433">
        <f t="shared" si="8"/>
        <v>4</v>
      </c>
      <c r="B15" s="48">
        <v>242980</v>
      </c>
      <c r="C15" s="116" t="s">
        <v>232</v>
      </c>
      <c r="D15" s="48">
        <v>242980</v>
      </c>
      <c r="E15" s="60">
        <v>19417</v>
      </c>
      <c r="F15" s="150">
        <v>16114.9</v>
      </c>
      <c r="G15" s="150">
        <f t="shared" si="0"/>
        <v>2031.8300000000004</v>
      </c>
      <c r="H15" s="368">
        <f t="shared" si="1"/>
        <v>2174.06</v>
      </c>
      <c r="I15" s="150">
        <f t="shared" si="2"/>
        <v>1270.27</v>
      </c>
      <c r="J15" s="369">
        <f t="shared" si="5"/>
        <v>752886.65000000014</v>
      </c>
      <c r="K15" s="368">
        <f t="shared" si="3"/>
        <v>805588.72</v>
      </c>
      <c r="L15" s="369">
        <f t="shared" si="6"/>
        <v>45569.47</v>
      </c>
      <c r="M15" s="368">
        <f t="shared" si="7"/>
        <v>48759.270000000004</v>
      </c>
      <c r="N15" s="368">
        <f t="shared" si="9"/>
        <v>854348</v>
      </c>
      <c r="O15" s="150">
        <f t="shared" si="4"/>
        <v>22784.74</v>
      </c>
    </row>
    <row r="16" spans="1:15">
      <c r="A16" s="433">
        <f t="shared" si="8"/>
        <v>5</v>
      </c>
      <c r="B16" s="48">
        <v>243010</v>
      </c>
      <c r="C16" s="116" t="s">
        <v>234</v>
      </c>
      <c r="D16" s="48">
        <v>243010</v>
      </c>
      <c r="E16" s="60">
        <v>19417</v>
      </c>
      <c r="F16" s="150">
        <v>16156.59</v>
      </c>
      <c r="G16" s="150">
        <f t="shared" si="0"/>
        <v>1990.1399999999999</v>
      </c>
      <c r="H16" s="368">
        <f t="shared" si="1"/>
        <v>2129.4499999999998</v>
      </c>
      <c r="I16" s="150">
        <f t="shared" si="2"/>
        <v>1270.27</v>
      </c>
      <c r="J16" s="369">
        <f t="shared" si="5"/>
        <v>736730.06000000017</v>
      </c>
      <c r="K16" s="368">
        <f t="shared" si="3"/>
        <v>788301.16</v>
      </c>
      <c r="L16" s="369">
        <f t="shared" si="6"/>
        <v>43579.33</v>
      </c>
      <c r="M16" s="368">
        <f t="shared" si="7"/>
        <v>46629.820000000007</v>
      </c>
      <c r="N16" s="368">
        <f t="shared" si="9"/>
        <v>834931</v>
      </c>
      <c r="O16" s="150">
        <f t="shared" si="4"/>
        <v>21789.67</v>
      </c>
    </row>
    <row r="17" spans="1:15">
      <c r="A17" s="433">
        <f t="shared" si="8"/>
        <v>6</v>
      </c>
      <c r="B17" s="48">
        <v>243041</v>
      </c>
      <c r="C17" s="116" t="s">
        <v>236</v>
      </c>
      <c r="D17" s="48">
        <v>243041</v>
      </c>
      <c r="E17" s="60">
        <v>19417</v>
      </c>
      <c r="F17" s="150">
        <v>16205.24</v>
      </c>
      <c r="G17" s="150">
        <f t="shared" si="0"/>
        <v>1941.4900000000002</v>
      </c>
      <c r="H17" s="368">
        <f t="shared" si="1"/>
        <v>2077.39</v>
      </c>
      <c r="I17" s="150">
        <f t="shared" si="2"/>
        <v>1270.27</v>
      </c>
      <c r="J17" s="369">
        <f t="shared" si="5"/>
        <v>720524.82000000018</v>
      </c>
      <c r="K17" s="368">
        <f t="shared" si="3"/>
        <v>770961.56</v>
      </c>
      <c r="L17" s="369">
        <f t="shared" si="6"/>
        <v>41637.840000000004</v>
      </c>
      <c r="M17" s="368">
        <f t="shared" si="7"/>
        <v>44552.430000000008</v>
      </c>
      <c r="N17" s="368">
        <f t="shared" si="9"/>
        <v>815514</v>
      </c>
      <c r="O17" s="150">
        <f t="shared" si="4"/>
        <v>20818.919999999998</v>
      </c>
    </row>
    <row r="18" spans="1:15">
      <c r="A18" s="433">
        <f t="shared" si="8"/>
        <v>7</v>
      </c>
      <c r="B18" s="48">
        <v>243096</v>
      </c>
      <c r="C18" s="116" t="s">
        <v>238</v>
      </c>
      <c r="D18" s="48">
        <v>243071</v>
      </c>
      <c r="E18" s="60">
        <v>19417</v>
      </c>
      <c r="F18" s="150">
        <v>16239.93</v>
      </c>
      <c r="G18" s="150">
        <f t="shared" si="0"/>
        <v>1906.7999999999997</v>
      </c>
      <c r="H18" s="368">
        <f t="shared" si="1"/>
        <v>2040.28</v>
      </c>
      <c r="I18" s="150">
        <f t="shared" si="2"/>
        <v>1270.27</v>
      </c>
      <c r="J18" s="369">
        <f t="shared" si="5"/>
        <v>704284.89000000013</v>
      </c>
      <c r="K18" s="368">
        <f t="shared" si="3"/>
        <v>753584.83</v>
      </c>
      <c r="L18" s="369">
        <f t="shared" si="6"/>
        <v>39731.040000000001</v>
      </c>
      <c r="M18" s="368">
        <f t="shared" si="7"/>
        <v>42512.150000000009</v>
      </c>
      <c r="N18" s="368">
        <f t="shared" si="9"/>
        <v>796097</v>
      </c>
      <c r="O18" s="150">
        <f t="shared" si="4"/>
        <v>19865.52</v>
      </c>
    </row>
    <row r="19" spans="1:15">
      <c r="A19" s="433">
        <f t="shared" si="8"/>
        <v>8</v>
      </c>
      <c r="B19" s="48">
        <v>243102</v>
      </c>
      <c r="C19" s="116" t="s">
        <v>240</v>
      </c>
      <c r="D19" s="48">
        <v>243102</v>
      </c>
      <c r="E19" s="60">
        <v>19417</v>
      </c>
      <c r="F19" s="150">
        <v>16288.57</v>
      </c>
      <c r="G19" s="150">
        <f t="shared" si="0"/>
        <v>1858.1600000000003</v>
      </c>
      <c r="H19" s="368">
        <f t="shared" si="1"/>
        <v>1988.23</v>
      </c>
      <c r="I19" s="150">
        <f t="shared" si="2"/>
        <v>1270.27</v>
      </c>
      <c r="J19" s="369">
        <f t="shared" si="5"/>
        <v>687996.32000000018</v>
      </c>
      <c r="K19" s="368">
        <f t="shared" si="3"/>
        <v>736156.06</v>
      </c>
      <c r="L19" s="369">
        <f t="shared" si="6"/>
        <v>37872.879999999997</v>
      </c>
      <c r="M19" s="368">
        <f t="shared" si="7"/>
        <v>40523.920000000006</v>
      </c>
      <c r="N19" s="368">
        <f t="shared" si="9"/>
        <v>776680</v>
      </c>
      <c r="O19" s="150">
        <f t="shared" si="4"/>
        <v>18936.439999999999</v>
      </c>
    </row>
    <row r="20" spans="1:15">
      <c r="A20" s="433">
        <f t="shared" si="8"/>
        <v>9</v>
      </c>
      <c r="B20" s="48">
        <v>243133</v>
      </c>
      <c r="C20" s="116" t="s">
        <v>242</v>
      </c>
      <c r="D20" s="48">
        <v>243133</v>
      </c>
      <c r="E20" s="60">
        <v>19417</v>
      </c>
      <c r="F20" s="150">
        <v>16330.2</v>
      </c>
      <c r="G20" s="150">
        <f t="shared" si="0"/>
        <v>1816.5299999999993</v>
      </c>
      <c r="H20" s="368">
        <f t="shared" si="1"/>
        <v>1943.69</v>
      </c>
      <c r="I20" s="150">
        <f t="shared" si="2"/>
        <v>1270.27</v>
      </c>
      <c r="J20" s="369">
        <f t="shared" si="5"/>
        <v>671666.12000000023</v>
      </c>
      <c r="K20" s="368">
        <f t="shared" si="3"/>
        <v>718682.75</v>
      </c>
      <c r="L20" s="369">
        <f t="shared" si="6"/>
        <v>36056.35</v>
      </c>
      <c r="M20" s="368">
        <f t="shared" si="7"/>
        <v>38580.230000000003</v>
      </c>
      <c r="N20" s="368">
        <f t="shared" si="9"/>
        <v>757263</v>
      </c>
      <c r="O20" s="150">
        <f t="shared" si="4"/>
        <v>18028.18</v>
      </c>
    </row>
    <row r="21" spans="1:15">
      <c r="A21" s="433">
        <f t="shared" si="8"/>
        <v>10</v>
      </c>
      <c r="B21" s="48">
        <v>243163</v>
      </c>
      <c r="C21" s="116" t="s">
        <v>244</v>
      </c>
      <c r="D21" s="48">
        <v>243163</v>
      </c>
      <c r="E21" s="60">
        <v>19417</v>
      </c>
      <c r="F21" s="150">
        <v>16378.88</v>
      </c>
      <c r="G21" s="150">
        <f t="shared" si="0"/>
        <v>1767.8500000000008</v>
      </c>
      <c r="H21" s="368">
        <f t="shared" si="1"/>
        <v>1891.6</v>
      </c>
      <c r="I21" s="150">
        <f t="shared" si="2"/>
        <v>1270.27</v>
      </c>
      <c r="J21" s="369">
        <f t="shared" si="5"/>
        <v>655287.24000000022</v>
      </c>
      <c r="K21" s="368">
        <f t="shared" si="3"/>
        <v>701157.35</v>
      </c>
      <c r="L21" s="369">
        <f t="shared" si="6"/>
        <v>34288.5</v>
      </c>
      <c r="M21" s="368">
        <f t="shared" si="7"/>
        <v>36688.630000000005</v>
      </c>
      <c r="N21" s="368">
        <f t="shared" si="9"/>
        <v>737846</v>
      </c>
      <c r="O21" s="150">
        <f t="shared" si="4"/>
        <v>17144.25</v>
      </c>
    </row>
    <row r="22" spans="1:15">
      <c r="A22" s="433">
        <f t="shared" si="8"/>
        <v>11</v>
      </c>
      <c r="B22" s="48">
        <v>243194</v>
      </c>
      <c r="C22" s="116" t="s">
        <v>246</v>
      </c>
      <c r="D22" s="48">
        <v>243194</v>
      </c>
      <c r="E22" s="60">
        <v>19417</v>
      </c>
      <c r="F22" s="150">
        <v>16413.43</v>
      </c>
      <c r="G22" s="150">
        <f t="shared" si="0"/>
        <v>1733.2999999999997</v>
      </c>
      <c r="H22" s="368">
        <f t="shared" si="1"/>
        <v>1854.63</v>
      </c>
      <c r="I22" s="150">
        <f t="shared" si="2"/>
        <v>1270.27</v>
      </c>
      <c r="J22" s="369">
        <f t="shared" si="5"/>
        <v>638873.81000000017</v>
      </c>
      <c r="K22" s="368">
        <f t="shared" si="3"/>
        <v>683594.98</v>
      </c>
      <c r="L22" s="369">
        <f t="shared" si="6"/>
        <v>32555.200000000001</v>
      </c>
      <c r="M22" s="368">
        <f t="shared" si="7"/>
        <v>34834.000000000007</v>
      </c>
      <c r="N22" s="368">
        <f t="shared" si="9"/>
        <v>718429</v>
      </c>
      <c r="O22" s="150">
        <f t="shared" si="4"/>
        <v>16277.6</v>
      </c>
    </row>
    <row r="23" spans="1:15">
      <c r="A23" s="433">
        <f t="shared" si="8"/>
        <v>12</v>
      </c>
      <c r="B23" s="48">
        <v>243224</v>
      </c>
      <c r="C23" s="116" t="s">
        <v>248</v>
      </c>
      <c r="D23" s="48">
        <v>243224</v>
      </c>
      <c r="E23" s="60">
        <v>19417</v>
      </c>
      <c r="F23" s="150">
        <v>16462.09</v>
      </c>
      <c r="G23" s="150">
        <f t="shared" si="0"/>
        <v>1684.6399999999999</v>
      </c>
      <c r="H23" s="368">
        <f t="shared" si="1"/>
        <v>1802.56</v>
      </c>
      <c r="I23" s="150">
        <f t="shared" si="2"/>
        <v>1270.27</v>
      </c>
      <c r="J23" s="369">
        <f t="shared" si="5"/>
        <v>622411.7200000002</v>
      </c>
      <c r="K23" s="368">
        <f t="shared" si="3"/>
        <v>665980.54</v>
      </c>
      <c r="L23" s="369">
        <f t="shared" si="6"/>
        <v>30870.560000000001</v>
      </c>
      <c r="M23" s="368">
        <f t="shared" si="7"/>
        <v>33031.44000000001</v>
      </c>
      <c r="N23" s="368">
        <f t="shared" si="9"/>
        <v>699012</v>
      </c>
      <c r="O23" s="150">
        <f t="shared" si="4"/>
        <v>15435.28</v>
      </c>
    </row>
    <row r="24" spans="1:15">
      <c r="A24" s="433">
        <f t="shared" si="8"/>
        <v>13</v>
      </c>
      <c r="B24" s="48">
        <v>243255</v>
      </c>
      <c r="C24" s="116" t="s">
        <v>129</v>
      </c>
      <c r="D24" s="48">
        <v>243255</v>
      </c>
      <c r="E24" s="60">
        <v>19417</v>
      </c>
      <c r="F24" s="150">
        <v>16503.650000000001</v>
      </c>
      <c r="G24" s="150">
        <f t="shared" si="0"/>
        <v>1643.0799999999986</v>
      </c>
      <c r="H24" s="368">
        <f t="shared" si="1"/>
        <v>1758.1</v>
      </c>
      <c r="I24" s="150">
        <f t="shared" si="2"/>
        <v>1270.27</v>
      </c>
      <c r="J24" s="369">
        <f t="shared" si="5"/>
        <v>605908.07000000018</v>
      </c>
      <c r="K24" s="368">
        <f t="shared" si="3"/>
        <v>648321.63</v>
      </c>
      <c r="L24" s="369">
        <f t="shared" si="6"/>
        <v>29227.480000000003</v>
      </c>
      <c r="M24" s="368">
        <f t="shared" si="7"/>
        <v>31273.340000000011</v>
      </c>
      <c r="N24" s="368">
        <f t="shared" si="9"/>
        <v>679595</v>
      </c>
      <c r="O24" s="150">
        <f t="shared" si="4"/>
        <v>14613.74</v>
      </c>
    </row>
    <row r="25" spans="1:15">
      <c r="A25" s="433">
        <f t="shared" si="8"/>
        <v>14</v>
      </c>
      <c r="B25" s="48">
        <v>243286</v>
      </c>
      <c r="C25" s="116" t="s">
        <v>131</v>
      </c>
      <c r="D25" s="48">
        <v>243286</v>
      </c>
      <c r="E25" s="60">
        <v>19417</v>
      </c>
      <c r="F25" s="150">
        <v>16545.22</v>
      </c>
      <c r="G25" s="150">
        <f t="shared" si="0"/>
        <v>1601.5099999999989</v>
      </c>
      <c r="H25" s="368">
        <f t="shared" si="1"/>
        <v>1713.62</v>
      </c>
      <c r="I25" s="150">
        <f t="shared" si="2"/>
        <v>1270.27</v>
      </c>
      <c r="J25" s="369">
        <f t="shared" si="5"/>
        <v>589362.85000000021</v>
      </c>
      <c r="K25" s="368">
        <f t="shared" si="3"/>
        <v>630618.25</v>
      </c>
      <c r="L25" s="369">
        <f t="shared" si="6"/>
        <v>27625.970000000005</v>
      </c>
      <c r="M25" s="368">
        <f t="shared" si="7"/>
        <v>29559.720000000012</v>
      </c>
      <c r="N25" s="368">
        <f t="shared" si="9"/>
        <v>660178</v>
      </c>
      <c r="O25" s="150">
        <f t="shared" si="4"/>
        <v>13812.99</v>
      </c>
    </row>
    <row r="26" spans="1:15">
      <c r="A26" s="433">
        <f t="shared" si="8"/>
        <v>15</v>
      </c>
      <c r="B26" s="48">
        <v>243314</v>
      </c>
      <c r="C26" s="116" t="s">
        <v>133</v>
      </c>
      <c r="D26" s="48">
        <v>243314</v>
      </c>
      <c r="E26" s="60">
        <v>19417</v>
      </c>
      <c r="F26" s="150">
        <v>16593.87</v>
      </c>
      <c r="G26" s="150">
        <f t="shared" si="0"/>
        <v>1552.860000000001</v>
      </c>
      <c r="H26" s="368">
        <f t="shared" si="1"/>
        <v>1661.56</v>
      </c>
      <c r="I26" s="150">
        <f t="shared" si="2"/>
        <v>1270.27</v>
      </c>
      <c r="J26" s="369">
        <f t="shared" si="5"/>
        <v>572768.98000000021</v>
      </c>
      <c r="K26" s="368">
        <f t="shared" si="3"/>
        <v>612862.81000000006</v>
      </c>
      <c r="L26" s="369">
        <f t="shared" si="6"/>
        <v>26073.110000000004</v>
      </c>
      <c r="M26" s="368">
        <f t="shared" si="7"/>
        <v>27898.160000000011</v>
      </c>
      <c r="N26" s="368">
        <f t="shared" si="9"/>
        <v>640761</v>
      </c>
      <c r="O26" s="150">
        <f t="shared" si="4"/>
        <v>13036.56</v>
      </c>
    </row>
    <row r="27" spans="1:15">
      <c r="A27" s="433">
        <f t="shared" si="8"/>
        <v>16</v>
      </c>
      <c r="B27" s="48">
        <v>243345</v>
      </c>
      <c r="C27" s="116" t="s">
        <v>135</v>
      </c>
      <c r="D27" s="48">
        <v>243345</v>
      </c>
      <c r="E27" s="60">
        <v>19417</v>
      </c>
      <c r="F27" s="150">
        <v>16635.41</v>
      </c>
      <c r="G27" s="150">
        <f t="shared" si="0"/>
        <v>1511.3200000000002</v>
      </c>
      <c r="H27" s="368">
        <f t="shared" si="1"/>
        <v>1617.11</v>
      </c>
      <c r="I27" s="150">
        <f t="shared" si="2"/>
        <v>1270.27</v>
      </c>
      <c r="J27" s="369">
        <f t="shared" si="5"/>
        <v>556133.57000000018</v>
      </c>
      <c r="K27" s="368">
        <f t="shared" si="3"/>
        <v>595062.92000000004</v>
      </c>
      <c r="L27" s="369">
        <f t="shared" si="6"/>
        <v>24561.790000000005</v>
      </c>
      <c r="M27" s="368">
        <f t="shared" si="7"/>
        <v>26281.05000000001</v>
      </c>
      <c r="N27" s="368">
        <f t="shared" si="9"/>
        <v>621344</v>
      </c>
      <c r="O27" s="150">
        <f t="shared" si="4"/>
        <v>12280.9</v>
      </c>
    </row>
    <row r="28" spans="1:15">
      <c r="A28" s="433">
        <f t="shared" si="8"/>
        <v>17</v>
      </c>
      <c r="B28" s="48">
        <v>243375</v>
      </c>
      <c r="C28" s="116" t="s">
        <v>137</v>
      </c>
      <c r="D28" s="48">
        <v>243375</v>
      </c>
      <c r="E28" s="60">
        <v>19417</v>
      </c>
      <c r="F28" s="150">
        <v>16676.91</v>
      </c>
      <c r="G28" s="150">
        <f t="shared" si="0"/>
        <v>1469.8200000000002</v>
      </c>
      <c r="H28" s="368">
        <f t="shared" si="1"/>
        <v>1572.71</v>
      </c>
      <c r="I28" s="150">
        <f t="shared" si="2"/>
        <v>1270.27</v>
      </c>
      <c r="J28" s="369">
        <f t="shared" si="5"/>
        <v>539456.66000000015</v>
      </c>
      <c r="K28" s="368">
        <f t="shared" si="3"/>
        <v>577218.63</v>
      </c>
      <c r="L28" s="369">
        <f t="shared" si="6"/>
        <v>23091.970000000005</v>
      </c>
      <c r="M28" s="368">
        <f t="shared" si="7"/>
        <v>24708.340000000011</v>
      </c>
      <c r="N28" s="368">
        <f t="shared" si="9"/>
        <v>601927</v>
      </c>
      <c r="O28" s="150">
        <f t="shared" si="4"/>
        <v>11545.99</v>
      </c>
    </row>
    <row r="29" spans="1:15">
      <c r="A29" s="433">
        <f t="shared" si="8"/>
        <v>18</v>
      </c>
      <c r="B29" s="48">
        <v>243406</v>
      </c>
      <c r="C29" s="116" t="s">
        <v>139</v>
      </c>
      <c r="D29" s="48">
        <v>243406</v>
      </c>
      <c r="E29" s="60">
        <v>19417</v>
      </c>
      <c r="F29" s="150">
        <v>16718.39</v>
      </c>
      <c r="G29" s="150">
        <f t="shared" si="0"/>
        <v>1428.3400000000006</v>
      </c>
      <c r="H29" s="368">
        <f t="shared" si="1"/>
        <v>1528.32</v>
      </c>
      <c r="I29" s="150">
        <f t="shared" si="2"/>
        <v>1270.27</v>
      </c>
      <c r="J29" s="369">
        <f t="shared" si="5"/>
        <v>522738.27000000014</v>
      </c>
      <c r="K29" s="368">
        <f t="shared" si="3"/>
        <v>559329.94999999995</v>
      </c>
      <c r="L29" s="369">
        <f t="shared" si="6"/>
        <v>21663.630000000005</v>
      </c>
      <c r="M29" s="368">
        <f t="shared" si="7"/>
        <v>23180.020000000011</v>
      </c>
      <c r="N29" s="368">
        <f t="shared" si="9"/>
        <v>582510</v>
      </c>
      <c r="O29" s="150">
        <f t="shared" si="4"/>
        <v>10831.82</v>
      </c>
    </row>
    <row r="30" spans="1:15">
      <c r="A30" s="433">
        <f t="shared" si="8"/>
        <v>19</v>
      </c>
      <c r="B30" s="48">
        <v>243436</v>
      </c>
      <c r="C30" s="116" t="s">
        <v>141</v>
      </c>
      <c r="D30" s="48">
        <v>243436</v>
      </c>
      <c r="E30" s="60">
        <v>19417</v>
      </c>
      <c r="F30" s="150">
        <v>16767.05</v>
      </c>
      <c r="G30" s="150">
        <f t="shared" si="0"/>
        <v>1379.6800000000007</v>
      </c>
      <c r="H30" s="368">
        <f t="shared" si="1"/>
        <v>1476.26</v>
      </c>
      <c r="I30" s="150">
        <f t="shared" si="2"/>
        <v>1270.27</v>
      </c>
      <c r="J30" s="369">
        <f t="shared" si="5"/>
        <v>505971.22000000015</v>
      </c>
      <c r="K30" s="368">
        <f t="shared" si="3"/>
        <v>541389.21</v>
      </c>
      <c r="L30" s="369">
        <f t="shared" si="6"/>
        <v>20283.950000000004</v>
      </c>
      <c r="M30" s="368">
        <f t="shared" si="7"/>
        <v>21703.760000000013</v>
      </c>
      <c r="N30" s="368">
        <f t="shared" si="9"/>
        <v>563093</v>
      </c>
      <c r="O30" s="150">
        <f t="shared" si="4"/>
        <v>10141.98</v>
      </c>
    </row>
    <row r="31" spans="1:15">
      <c r="A31" s="433">
        <f t="shared" si="8"/>
        <v>20</v>
      </c>
      <c r="B31" s="48">
        <v>243468</v>
      </c>
      <c r="C31" s="116" t="s">
        <v>143</v>
      </c>
      <c r="D31" s="48">
        <v>243467</v>
      </c>
      <c r="E31" s="60">
        <v>19417</v>
      </c>
      <c r="F31" s="150">
        <v>16815.740000000002</v>
      </c>
      <c r="G31" s="150">
        <f t="shared" si="0"/>
        <v>1330.9899999999984</v>
      </c>
      <c r="H31" s="368">
        <f t="shared" si="1"/>
        <v>1424.16</v>
      </c>
      <c r="I31" s="150">
        <f t="shared" si="2"/>
        <v>1270.27</v>
      </c>
      <c r="J31" s="369">
        <f t="shared" si="5"/>
        <v>489155.48000000016</v>
      </c>
      <c r="K31" s="368">
        <f t="shared" si="3"/>
        <v>523396.36</v>
      </c>
      <c r="L31" s="369">
        <f t="shared" si="6"/>
        <v>18952.960000000006</v>
      </c>
      <c r="M31" s="368">
        <f t="shared" si="7"/>
        <v>20279.600000000013</v>
      </c>
      <c r="N31" s="368">
        <f t="shared" si="9"/>
        <v>543676</v>
      </c>
      <c r="O31" s="150">
        <f t="shared" si="4"/>
        <v>9476.48</v>
      </c>
    </row>
    <row r="32" spans="1:15">
      <c r="A32" s="433">
        <f t="shared" si="8"/>
        <v>21</v>
      </c>
      <c r="B32" s="48">
        <v>243500</v>
      </c>
      <c r="C32" s="116" t="s">
        <v>145</v>
      </c>
      <c r="D32" s="48">
        <v>243498</v>
      </c>
      <c r="E32" s="60">
        <v>19417</v>
      </c>
      <c r="F32" s="150">
        <v>16849.939999999999</v>
      </c>
      <c r="G32" s="150">
        <f t="shared" si="0"/>
        <v>1296.7900000000013</v>
      </c>
      <c r="H32" s="368">
        <f t="shared" si="1"/>
        <v>1387.57</v>
      </c>
      <c r="I32" s="150">
        <f t="shared" si="2"/>
        <v>1270.27</v>
      </c>
      <c r="J32" s="369">
        <f t="shared" si="5"/>
        <v>472305.54000000015</v>
      </c>
      <c r="K32" s="368">
        <f t="shared" si="3"/>
        <v>505366.93</v>
      </c>
      <c r="L32" s="369">
        <f t="shared" si="6"/>
        <v>17656.170000000006</v>
      </c>
      <c r="M32" s="368">
        <f t="shared" si="7"/>
        <v>18892.030000000013</v>
      </c>
      <c r="N32" s="368">
        <f t="shared" si="9"/>
        <v>524259</v>
      </c>
      <c r="O32" s="150">
        <f t="shared" si="4"/>
        <v>8828.09</v>
      </c>
    </row>
    <row r="33" spans="1:15">
      <c r="A33" s="433">
        <f t="shared" si="8"/>
        <v>22</v>
      </c>
      <c r="B33" s="48">
        <v>243535</v>
      </c>
      <c r="C33" s="116" t="s">
        <v>147</v>
      </c>
      <c r="D33" s="48">
        <v>243528</v>
      </c>
      <c r="E33" s="60">
        <v>19417</v>
      </c>
      <c r="F33" s="150">
        <v>16905.89</v>
      </c>
      <c r="G33" s="150">
        <f t="shared" si="0"/>
        <v>1240.8400000000006</v>
      </c>
      <c r="H33" s="368">
        <f t="shared" si="1"/>
        <v>1327.7</v>
      </c>
      <c r="I33" s="150">
        <f t="shared" si="2"/>
        <v>1270.27</v>
      </c>
      <c r="J33" s="369">
        <f t="shared" si="5"/>
        <v>455399.65000000014</v>
      </c>
      <c r="K33" s="368">
        <f t="shared" si="3"/>
        <v>487277.63</v>
      </c>
      <c r="L33" s="369">
        <f t="shared" si="6"/>
        <v>16415.330000000005</v>
      </c>
      <c r="M33" s="368">
        <f t="shared" si="7"/>
        <v>17564.330000000013</v>
      </c>
      <c r="N33" s="368">
        <f t="shared" si="9"/>
        <v>504842</v>
      </c>
      <c r="O33" s="150">
        <f t="shared" si="4"/>
        <v>8207.67</v>
      </c>
    </row>
    <row r="34" spans="1:15">
      <c r="A34" s="433">
        <f t="shared" si="8"/>
        <v>23</v>
      </c>
      <c r="B34" s="48">
        <v>243559</v>
      </c>
      <c r="C34" s="116" t="s">
        <v>149</v>
      </c>
      <c r="D34" s="48">
        <v>243559</v>
      </c>
      <c r="E34" s="60">
        <v>19417</v>
      </c>
      <c r="F34" s="150">
        <v>16940.009999999998</v>
      </c>
      <c r="G34" s="150">
        <f t="shared" si="0"/>
        <v>1206.7200000000016</v>
      </c>
      <c r="H34" s="368">
        <f t="shared" si="1"/>
        <v>1291.19</v>
      </c>
      <c r="I34" s="150">
        <f t="shared" si="2"/>
        <v>1270.27</v>
      </c>
      <c r="J34" s="369">
        <f t="shared" si="5"/>
        <v>438459.64000000013</v>
      </c>
      <c r="K34" s="368">
        <f t="shared" si="3"/>
        <v>469151.81</v>
      </c>
      <c r="L34" s="369">
        <f t="shared" si="6"/>
        <v>15208.610000000004</v>
      </c>
      <c r="M34" s="368">
        <f t="shared" si="7"/>
        <v>16273.140000000012</v>
      </c>
      <c r="N34" s="368">
        <f t="shared" si="9"/>
        <v>485425</v>
      </c>
      <c r="O34" s="150">
        <f t="shared" si="4"/>
        <v>7604.31</v>
      </c>
    </row>
    <row r="35" spans="1:15">
      <c r="A35" s="433">
        <f t="shared" si="8"/>
        <v>24</v>
      </c>
      <c r="B35" s="48">
        <v>243591</v>
      </c>
      <c r="C35" s="121" t="s">
        <v>151</v>
      </c>
      <c r="D35" s="48">
        <v>243589</v>
      </c>
      <c r="E35" s="60">
        <v>19417</v>
      </c>
      <c r="F35" s="150">
        <v>16988.689999999999</v>
      </c>
      <c r="G35" s="150">
        <f t="shared" si="0"/>
        <v>1158.0400000000013</v>
      </c>
      <c r="H35" s="368">
        <f t="shared" si="1"/>
        <v>1239.0999999999999</v>
      </c>
      <c r="I35" s="150">
        <f t="shared" si="2"/>
        <v>1270.27</v>
      </c>
      <c r="J35" s="369">
        <f t="shared" si="5"/>
        <v>421470.95000000013</v>
      </c>
      <c r="K35" s="368">
        <f t="shared" si="3"/>
        <v>450973.92</v>
      </c>
      <c r="L35" s="369">
        <f t="shared" si="6"/>
        <v>14050.570000000003</v>
      </c>
      <c r="M35" s="368">
        <f t="shared" si="7"/>
        <v>15034.040000000012</v>
      </c>
      <c r="N35" s="368">
        <f t="shared" si="9"/>
        <v>466008</v>
      </c>
      <c r="O35" s="150">
        <f t="shared" si="4"/>
        <v>7025.29</v>
      </c>
    </row>
    <row r="36" spans="1:15">
      <c r="A36" s="433">
        <f t="shared" si="8"/>
        <v>25</v>
      </c>
      <c r="B36" s="48">
        <v>243620</v>
      </c>
      <c r="C36" s="121" t="s">
        <v>364</v>
      </c>
      <c r="D36" s="48">
        <v>243620</v>
      </c>
      <c r="E36" s="60">
        <v>19417</v>
      </c>
      <c r="F36" s="150">
        <v>17037.400000000001</v>
      </c>
      <c r="G36" s="150">
        <f t="shared" si="0"/>
        <v>1109.3299999999986</v>
      </c>
      <c r="H36" s="368">
        <f t="shared" si="1"/>
        <v>1186.98</v>
      </c>
      <c r="I36" s="150">
        <f t="shared" si="2"/>
        <v>1270.27</v>
      </c>
      <c r="J36" s="369">
        <f t="shared" si="5"/>
        <v>404433.5500000001</v>
      </c>
      <c r="K36" s="368">
        <f t="shared" si="3"/>
        <v>432743.9</v>
      </c>
      <c r="L36" s="369">
        <f t="shared" si="6"/>
        <v>12941.240000000005</v>
      </c>
      <c r="M36" s="368">
        <f t="shared" si="7"/>
        <v>13847.060000000012</v>
      </c>
      <c r="N36" s="368">
        <f t="shared" si="9"/>
        <v>446591</v>
      </c>
      <c r="O36" s="150">
        <f t="shared" si="4"/>
        <v>6470.62</v>
      </c>
    </row>
    <row r="37" spans="1:15">
      <c r="A37" s="433">
        <f t="shared" si="8"/>
        <v>26</v>
      </c>
      <c r="B37" s="48">
        <v>243651</v>
      </c>
      <c r="C37" s="121" t="s">
        <v>366</v>
      </c>
      <c r="D37" s="48">
        <v>243651</v>
      </c>
      <c r="E37" s="60">
        <v>19417</v>
      </c>
      <c r="F37" s="150">
        <v>17078.740000000002</v>
      </c>
      <c r="G37" s="150">
        <f t="shared" si="0"/>
        <v>1067.9899999999984</v>
      </c>
      <c r="H37" s="368">
        <f t="shared" si="1"/>
        <v>1142.75</v>
      </c>
      <c r="I37" s="150">
        <f t="shared" si="2"/>
        <v>1270.27</v>
      </c>
      <c r="J37" s="369">
        <f t="shared" si="5"/>
        <v>387354.81000000011</v>
      </c>
      <c r="K37" s="368">
        <f t="shared" si="3"/>
        <v>414469.65</v>
      </c>
      <c r="L37" s="369">
        <f t="shared" si="6"/>
        <v>11873.250000000007</v>
      </c>
      <c r="M37" s="368">
        <f t="shared" si="7"/>
        <v>12704.310000000012</v>
      </c>
      <c r="N37" s="368">
        <f t="shared" si="9"/>
        <v>427174</v>
      </c>
      <c r="O37" s="150">
        <f t="shared" si="4"/>
        <v>5936.63</v>
      </c>
    </row>
    <row r="38" spans="1:15">
      <c r="A38" s="433">
        <f t="shared" si="8"/>
        <v>27</v>
      </c>
      <c r="B38" s="48">
        <v>243681</v>
      </c>
      <c r="C38" s="121" t="s">
        <v>368</v>
      </c>
      <c r="D38" s="48">
        <v>243679</v>
      </c>
      <c r="E38" s="60">
        <v>19417</v>
      </c>
      <c r="F38" s="150">
        <v>17120.080000000002</v>
      </c>
      <c r="G38" s="150">
        <f t="shared" si="0"/>
        <v>1026.6499999999983</v>
      </c>
      <c r="H38" s="368">
        <f t="shared" si="1"/>
        <v>1098.52</v>
      </c>
      <c r="I38" s="150">
        <f t="shared" si="2"/>
        <v>1270.27</v>
      </c>
      <c r="J38" s="369">
        <f t="shared" si="5"/>
        <v>370234.7300000001</v>
      </c>
      <c r="K38" s="368">
        <f t="shared" si="3"/>
        <v>396151.16</v>
      </c>
      <c r="L38" s="369">
        <f t="shared" si="6"/>
        <v>10846.600000000009</v>
      </c>
      <c r="M38" s="368">
        <f t="shared" si="7"/>
        <v>11605.790000000012</v>
      </c>
      <c r="N38" s="368">
        <f t="shared" si="9"/>
        <v>407757</v>
      </c>
      <c r="O38" s="150">
        <f t="shared" si="4"/>
        <v>5423.3</v>
      </c>
    </row>
    <row r="39" spans="1:15">
      <c r="A39" s="433">
        <f t="shared" si="8"/>
        <v>28</v>
      </c>
      <c r="B39" s="48">
        <v>243710</v>
      </c>
      <c r="C39" s="121" t="s">
        <v>370</v>
      </c>
      <c r="D39" s="48">
        <v>243710</v>
      </c>
      <c r="E39" s="60">
        <v>19417</v>
      </c>
      <c r="F39" s="150">
        <v>17168.77</v>
      </c>
      <c r="G39" s="150">
        <f t="shared" si="0"/>
        <v>977.95999999999958</v>
      </c>
      <c r="H39" s="368">
        <f t="shared" si="1"/>
        <v>1046.42</v>
      </c>
      <c r="I39" s="150">
        <f t="shared" si="2"/>
        <v>1270.27</v>
      </c>
      <c r="J39" s="369">
        <f t="shared" si="5"/>
        <v>353065.96000000008</v>
      </c>
      <c r="K39" s="368">
        <f t="shared" si="3"/>
        <v>377780.58</v>
      </c>
      <c r="L39" s="369">
        <f t="shared" si="6"/>
        <v>9868.6400000000103</v>
      </c>
      <c r="M39" s="368">
        <f t="shared" si="7"/>
        <v>10559.370000000012</v>
      </c>
      <c r="N39" s="368">
        <f t="shared" si="9"/>
        <v>388340</v>
      </c>
      <c r="O39" s="150">
        <f t="shared" si="4"/>
        <v>4934.32</v>
      </c>
    </row>
    <row r="40" spans="1:15">
      <c r="A40" s="433">
        <f t="shared" si="8"/>
        <v>29</v>
      </c>
      <c r="B40" s="48">
        <v>243740</v>
      </c>
      <c r="C40" s="121" t="s">
        <v>372</v>
      </c>
      <c r="D40" s="48">
        <v>243740</v>
      </c>
      <c r="E40" s="60">
        <v>19417</v>
      </c>
      <c r="F40" s="150">
        <v>17217.47</v>
      </c>
      <c r="G40" s="150">
        <f t="shared" si="0"/>
        <v>929.25999999999885</v>
      </c>
      <c r="H40" s="368">
        <f t="shared" si="1"/>
        <v>994.31</v>
      </c>
      <c r="I40" s="150">
        <f t="shared" si="2"/>
        <v>1270.27</v>
      </c>
      <c r="J40" s="369">
        <f t="shared" si="5"/>
        <v>335848.49000000011</v>
      </c>
      <c r="K40" s="368">
        <f t="shared" si="3"/>
        <v>359357.88</v>
      </c>
      <c r="L40" s="369">
        <f t="shared" si="6"/>
        <v>8939.3800000000119</v>
      </c>
      <c r="M40" s="368">
        <f t="shared" si="7"/>
        <v>9565.0600000000122</v>
      </c>
      <c r="N40" s="368">
        <f t="shared" si="9"/>
        <v>368923</v>
      </c>
      <c r="O40" s="150">
        <f t="shared" si="4"/>
        <v>4469.6899999999996</v>
      </c>
    </row>
    <row r="41" spans="1:15">
      <c r="A41" s="433">
        <f t="shared" si="8"/>
        <v>30</v>
      </c>
      <c r="B41" s="48">
        <v>243771</v>
      </c>
      <c r="C41" s="121" t="s">
        <v>374</v>
      </c>
      <c r="D41" s="48">
        <v>243771</v>
      </c>
      <c r="E41" s="60">
        <v>19417</v>
      </c>
      <c r="F41" s="150">
        <v>17258.77</v>
      </c>
      <c r="G41" s="150">
        <f t="shared" si="0"/>
        <v>887.95999999999958</v>
      </c>
      <c r="H41" s="368">
        <f t="shared" si="1"/>
        <v>950.12</v>
      </c>
      <c r="I41" s="150">
        <f t="shared" si="2"/>
        <v>1270.27</v>
      </c>
      <c r="J41" s="369">
        <f t="shared" si="5"/>
        <v>318589.72000000009</v>
      </c>
      <c r="K41" s="368">
        <f t="shared" si="3"/>
        <v>340891</v>
      </c>
      <c r="L41" s="369">
        <f t="shared" si="6"/>
        <v>8051.4200000000128</v>
      </c>
      <c r="M41" s="368">
        <f t="shared" si="7"/>
        <v>8614.9400000000114</v>
      </c>
      <c r="N41" s="368">
        <f t="shared" si="9"/>
        <v>349506</v>
      </c>
      <c r="O41" s="150">
        <f t="shared" si="4"/>
        <v>4025.71</v>
      </c>
    </row>
    <row r="42" spans="1:15">
      <c r="A42" s="433">
        <f t="shared" si="8"/>
        <v>31</v>
      </c>
      <c r="B42" s="48">
        <v>243801</v>
      </c>
      <c r="C42" s="121" t="s">
        <v>376</v>
      </c>
      <c r="D42" s="48">
        <v>243801</v>
      </c>
      <c r="E42" s="60">
        <v>19417</v>
      </c>
      <c r="F42" s="150">
        <v>17307.48</v>
      </c>
      <c r="G42" s="150">
        <f t="shared" si="0"/>
        <v>839.25000000000045</v>
      </c>
      <c r="H42" s="430">
        <f t="shared" si="1"/>
        <v>898</v>
      </c>
      <c r="I42" s="397">
        <f t="shared" si="2"/>
        <v>1270.27</v>
      </c>
      <c r="J42" s="369">
        <f t="shared" si="5"/>
        <v>301282.24000000011</v>
      </c>
      <c r="K42" s="431">
        <f t="shared" si="3"/>
        <v>322372</v>
      </c>
      <c r="L42" s="369">
        <f t="shared" si="6"/>
        <v>7212.1700000000128</v>
      </c>
      <c r="M42" s="429">
        <f t="shared" si="7"/>
        <v>7716.9400000000114</v>
      </c>
      <c r="N42" s="429">
        <f t="shared" si="9"/>
        <v>330089</v>
      </c>
      <c r="O42" s="150">
        <f t="shared" si="4"/>
        <v>3606.09</v>
      </c>
    </row>
    <row r="43" spans="1:15">
      <c r="A43" s="433">
        <f t="shared" si="8"/>
        <v>32</v>
      </c>
      <c r="B43" s="48"/>
      <c r="C43" s="367"/>
      <c r="D43" s="48">
        <v>243832</v>
      </c>
      <c r="E43" s="60">
        <v>19417</v>
      </c>
      <c r="F43" s="150">
        <v>17348.71</v>
      </c>
      <c r="G43" s="150">
        <f t="shared" si="0"/>
        <v>798.02000000000089</v>
      </c>
      <c r="H43" s="368">
        <f t="shared" si="1"/>
        <v>853.88</v>
      </c>
      <c r="I43" s="150">
        <f t="shared" si="2"/>
        <v>1270.27</v>
      </c>
      <c r="J43" s="369">
        <f t="shared" si="5"/>
        <v>283933.53000000009</v>
      </c>
      <c r="K43" s="368">
        <f t="shared" si="3"/>
        <v>303808.88</v>
      </c>
      <c r="L43" s="369">
        <f t="shared" si="6"/>
        <v>6414.1500000000124</v>
      </c>
      <c r="M43" s="368">
        <f t="shared" si="7"/>
        <v>6863.0600000000113</v>
      </c>
      <c r="N43" s="368">
        <f t="shared" si="9"/>
        <v>310672</v>
      </c>
      <c r="O43" s="150">
        <f t="shared" si="4"/>
        <v>3207.08</v>
      </c>
    </row>
    <row r="44" spans="1:15">
      <c r="A44" s="433">
        <f t="shared" si="8"/>
        <v>33</v>
      </c>
      <c r="B44" s="48"/>
      <c r="C44" s="367"/>
      <c r="D44" s="48">
        <v>243863</v>
      </c>
      <c r="E44" s="60">
        <v>19417</v>
      </c>
      <c r="F44" s="150">
        <v>17397.439999999999</v>
      </c>
      <c r="G44" s="150">
        <f t="shared" si="0"/>
        <v>749.29000000000133</v>
      </c>
      <c r="H44" s="368">
        <f t="shared" si="1"/>
        <v>801.74</v>
      </c>
      <c r="I44" s="150">
        <f t="shared" si="2"/>
        <v>1270.27</v>
      </c>
      <c r="J44" s="369">
        <f t="shared" si="5"/>
        <v>266536.09000000008</v>
      </c>
      <c r="K44" s="368">
        <f t="shared" si="3"/>
        <v>285193.62</v>
      </c>
      <c r="L44" s="369">
        <f t="shared" si="6"/>
        <v>5664.8600000000115</v>
      </c>
      <c r="M44" s="368">
        <f t="shared" si="7"/>
        <v>6061.3200000000115</v>
      </c>
      <c r="N44" s="368">
        <f t="shared" si="9"/>
        <v>291255</v>
      </c>
      <c r="O44" s="150">
        <f t="shared" si="4"/>
        <v>2832.43</v>
      </c>
    </row>
    <row r="45" spans="1:15">
      <c r="A45" s="433">
        <f>+A44+1</f>
        <v>34</v>
      </c>
      <c r="B45" s="48"/>
      <c r="C45" s="367"/>
      <c r="D45" s="48">
        <v>243893</v>
      </c>
      <c r="E45" s="60">
        <v>19417</v>
      </c>
      <c r="F45" s="150">
        <v>17446.13</v>
      </c>
      <c r="G45" s="150">
        <f t="shared" si="0"/>
        <v>700.599999999999</v>
      </c>
      <c r="H45" s="368">
        <f t="shared" si="1"/>
        <v>749.64</v>
      </c>
      <c r="I45" s="150">
        <f t="shared" si="2"/>
        <v>1270.27</v>
      </c>
      <c r="J45" s="369">
        <f t="shared" si="5"/>
        <v>249089.96000000008</v>
      </c>
      <c r="K45" s="368">
        <f t="shared" si="3"/>
        <v>266526.26</v>
      </c>
      <c r="L45" s="369">
        <f t="shared" si="6"/>
        <v>4964.260000000013</v>
      </c>
      <c r="M45" s="368">
        <f t="shared" si="7"/>
        <v>5311.6800000000112</v>
      </c>
      <c r="N45" s="368">
        <f t="shared" si="9"/>
        <v>271838</v>
      </c>
      <c r="O45" s="150">
        <f t="shared" si="4"/>
        <v>2482.13</v>
      </c>
    </row>
    <row r="46" spans="1:15">
      <c r="A46" s="433">
        <f t="shared" si="8"/>
        <v>35</v>
      </c>
      <c r="B46" s="48"/>
      <c r="C46" s="367"/>
      <c r="D46" s="48">
        <v>243924</v>
      </c>
      <c r="E46" s="60">
        <v>19417</v>
      </c>
      <c r="F46" s="150">
        <v>17487.37</v>
      </c>
      <c r="G46" s="150">
        <f t="shared" si="0"/>
        <v>659.36000000000104</v>
      </c>
      <c r="H46" s="368">
        <f t="shared" si="1"/>
        <v>705.52</v>
      </c>
      <c r="I46" s="150">
        <f t="shared" si="2"/>
        <v>1270.27</v>
      </c>
      <c r="J46" s="369">
        <f t="shared" si="5"/>
        <v>231602.59000000008</v>
      </c>
      <c r="K46" s="368">
        <f t="shared" si="3"/>
        <v>247814.77</v>
      </c>
      <c r="L46" s="369">
        <f t="shared" si="6"/>
        <v>4304.9000000000124</v>
      </c>
      <c r="M46" s="368">
        <f t="shared" si="7"/>
        <v>4606.1600000000108</v>
      </c>
      <c r="N46" s="368">
        <f t="shared" si="9"/>
        <v>252421</v>
      </c>
      <c r="O46" s="150">
        <f t="shared" si="4"/>
        <v>2152.4499999999998</v>
      </c>
    </row>
    <row r="47" spans="1:15">
      <c r="A47" s="433">
        <f t="shared" si="8"/>
        <v>36</v>
      </c>
      <c r="B47" s="48"/>
      <c r="C47" s="367"/>
      <c r="D47" s="48">
        <v>243954</v>
      </c>
      <c r="E47" s="60">
        <v>19417</v>
      </c>
      <c r="F47" s="150">
        <v>17536.07</v>
      </c>
      <c r="G47" s="150">
        <f t="shared" si="0"/>
        <v>610.66000000000031</v>
      </c>
      <c r="H47" s="368">
        <f t="shared" si="1"/>
        <v>653.41</v>
      </c>
      <c r="I47" s="150">
        <f t="shared" si="2"/>
        <v>1270.27</v>
      </c>
      <c r="J47" s="369">
        <f t="shared" si="5"/>
        <v>214066.52000000008</v>
      </c>
      <c r="K47" s="368">
        <f t="shared" si="3"/>
        <v>229051.18</v>
      </c>
      <c r="L47" s="369">
        <f t="shared" si="6"/>
        <v>3694.2400000000121</v>
      </c>
      <c r="M47" s="368">
        <f t="shared" si="7"/>
        <v>3952.7500000000109</v>
      </c>
      <c r="N47" s="368">
        <f t="shared" si="9"/>
        <v>233004</v>
      </c>
      <c r="O47" s="150">
        <f t="shared" si="4"/>
        <v>1847.12</v>
      </c>
    </row>
    <row r="48" spans="1:15">
      <c r="A48" s="433">
        <f t="shared" si="8"/>
        <v>37</v>
      </c>
      <c r="B48" s="367"/>
      <c r="C48" s="367"/>
      <c r="D48" s="48">
        <v>243985</v>
      </c>
      <c r="E48" s="60">
        <v>19417</v>
      </c>
      <c r="F48" s="150">
        <v>17584.79</v>
      </c>
      <c r="G48" s="150">
        <f t="shared" si="0"/>
        <v>561.93999999999915</v>
      </c>
      <c r="H48" s="368">
        <f t="shared" si="1"/>
        <v>601.28</v>
      </c>
      <c r="I48" s="150">
        <f t="shared" si="2"/>
        <v>1270.27</v>
      </c>
      <c r="J48" s="369">
        <f t="shared" si="5"/>
        <v>196481.73000000007</v>
      </c>
      <c r="K48" s="368">
        <f t="shared" si="3"/>
        <v>210235.45</v>
      </c>
      <c r="L48" s="369">
        <f t="shared" si="6"/>
        <v>3132.3000000000129</v>
      </c>
      <c r="M48" s="368">
        <f t="shared" si="7"/>
        <v>3351.4700000000112</v>
      </c>
      <c r="N48" s="368">
        <f t="shared" si="9"/>
        <v>213587</v>
      </c>
      <c r="O48" s="150">
        <f t="shared" si="4"/>
        <v>1566.15</v>
      </c>
    </row>
    <row r="49" spans="1:15">
      <c r="A49" s="433">
        <f t="shared" si="8"/>
        <v>38</v>
      </c>
      <c r="B49" s="367"/>
      <c r="C49" s="367"/>
      <c r="D49" s="48">
        <v>244016</v>
      </c>
      <c r="E49" s="60">
        <v>19417</v>
      </c>
      <c r="F49" s="150">
        <v>17625.95</v>
      </c>
      <c r="G49" s="150">
        <f t="shared" si="0"/>
        <v>520.77999999999929</v>
      </c>
      <c r="H49" s="368">
        <f t="shared" si="1"/>
        <v>557.23</v>
      </c>
      <c r="I49" s="150">
        <f t="shared" si="2"/>
        <v>1270.27</v>
      </c>
      <c r="J49" s="369">
        <f t="shared" si="5"/>
        <v>178855.78000000006</v>
      </c>
      <c r="K49" s="368">
        <f t="shared" si="3"/>
        <v>191375.68</v>
      </c>
      <c r="L49" s="369">
        <f t="shared" si="6"/>
        <v>2611.5200000000136</v>
      </c>
      <c r="M49" s="368">
        <f t="shared" si="7"/>
        <v>2794.2400000000112</v>
      </c>
      <c r="N49" s="368">
        <f t="shared" si="9"/>
        <v>194170</v>
      </c>
      <c r="O49" s="150">
        <f t="shared" si="4"/>
        <v>1305.76</v>
      </c>
    </row>
    <row r="50" spans="1:15">
      <c r="A50" s="433">
        <f t="shared" si="8"/>
        <v>39</v>
      </c>
      <c r="B50" s="367"/>
      <c r="C50" s="367"/>
      <c r="D50" s="48">
        <v>244045</v>
      </c>
      <c r="E50" s="60">
        <v>19417</v>
      </c>
      <c r="F50" s="150">
        <v>17674.689999999999</v>
      </c>
      <c r="G50" s="150">
        <f t="shared" si="0"/>
        <v>472.04000000000133</v>
      </c>
      <c r="H50" s="368">
        <f t="shared" si="1"/>
        <v>505.08</v>
      </c>
      <c r="I50" s="150">
        <f t="shared" si="2"/>
        <v>1270.27</v>
      </c>
      <c r="J50" s="369">
        <f t="shared" si="5"/>
        <v>161181.09000000005</v>
      </c>
      <c r="K50" s="368">
        <f t="shared" si="3"/>
        <v>172463.77</v>
      </c>
      <c r="L50" s="369">
        <f t="shared" si="6"/>
        <v>2139.4800000000123</v>
      </c>
      <c r="M50" s="368">
        <f t="shared" si="7"/>
        <v>2289.1600000000112</v>
      </c>
      <c r="N50" s="368">
        <f t="shared" si="9"/>
        <v>174753</v>
      </c>
      <c r="O50" s="150">
        <f t="shared" si="4"/>
        <v>1069.74</v>
      </c>
    </row>
    <row r="51" spans="1:15">
      <c r="A51" s="433">
        <f t="shared" si="8"/>
        <v>40</v>
      </c>
      <c r="B51" s="367"/>
      <c r="C51" s="367"/>
      <c r="D51" s="48">
        <v>244076</v>
      </c>
      <c r="E51" s="60">
        <v>19417</v>
      </c>
      <c r="F51" s="150">
        <v>17723.400000000001</v>
      </c>
      <c r="G51" s="150">
        <f t="shared" si="0"/>
        <v>423.32999999999856</v>
      </c>
      <c r="H51" s="368">
        <f t="shared" si="1"/>
        <v>452.96</v>
      </c>
      <c r="I51" s="150">
        <f t="shared" si="2"/>
        <v>1270.27</v>
      </c>
      <c r="J51" s="369">
        <f t="shared" si="5"/>
        <v>143457.69000000006</v>
      </c>
      <c r="K51" s="368">
        <f t="shared" si="3"/>
        <v>153499.73000000001</v>
      </c>
      <c r="L51" s="369">
        <f t="shared" si="6"/>
        <v>1716.1500000000137</v>
      </c>
      <c r="M51" s="368">
        <f t="shared" si="7"/>
        <v>1836.2000000000112</v>
      </c>
      <c r="N51" s="368">
        <f t="shared" si="9"/>
        <v>155336</v>
      </c>
      <c r="O51" s="150">
        <f t="shared" si="4"/>
        <v>858.08</v>
      </c>
    </row>
    <row r="52" spans="1:15">
      <c r="A52" s="433">
        <f t="shared" si="8"/>
        <v>41</v>
      </c>
      <c r="B52" s="367"/>
      <c r="C52" s="367"/>
      <c r="D52" s="48">
        <v>244106</v>
      </c>
      <c r="E52" s="60">
        <v>19417</v>
      </c>
      <c r="F52" s="150">
        <v>17764.509999999998</v>
      </c>
      <c r="G52" s="150">
        <f t="shared" si="0"/>
        <v>382.22000000000162</v>
      </c>
      <c r="H52" s="368">
        <f t="shared" si="1"/>
        <v>408.98</v>
      </c>
      <c r="I52" s="150">
        <f t="shared" si="2"/>
        <v>1270.27</v>
      </c>
      <c r="J52" s="369">
        <f t="shared" si="5"/>
        <v>125693.18000000007</v>
      </c>
      <c r="K52" s="368">
        <f t="shared" si="3"/>
        <v>134491.70000000001</v>
      </c>
      <c r="L52" s="369">
        <f t="shared" si="6"/>
        <v>1333.9300000000121</v>
      </c>
      <c r="M52" s="368">
        <f t="shared" si="7"/>
        <v>1427.2200000000112</v>
      </c>
      <c r="N52" s="368">
        <f t="shared" si="9"/>
        <v>135919</v>
      </c>
      <c r="O52" s="150">
        <f t="shared" si="4"/>
        <v>666.97</v>
      </c>
    </row>
    <row r="53" spans="1:15">
      <c r="A53" s="433">
        <f t="shared" si="8"/>
        <v>42</v>
      </c>
      <c r="B53" s="367"/>
      <c r="C53" s="367"/>
      <c r="D53" s="48">
        <v>244137</v>
      </c>
      <c r="E53" s="60">
        <v>19417</v>
      </c>
      <c r="F53" s="150">
        <v>17813.22</v>
      </c>
      <c r="G53" s="150">
        <f t="shared" si="0"/>
        <v>333.50999999999885</v>
      </c>
      <c r="H53" s="368">
        <f t="shared" si="1"/>
        <v>356.86</v>
      </c>
      <c r="I53" s="150">
        <f t="shared" si="2"/>
        <v>1270.27</v>
      </c>
      <c r="J53" s="369">
        <f t="shared" si="5"/>
        <v>107879.96000000006</v>
      </c>
      <c r="K53" s="368">
        <f t="shared" si="3"/>
        <v>115431.56</v>
      </c>
      <c r="L53" s="369">
        <f t="shared" si="6"/>
        <v>1000.4200000000133</v>
      </c>
      <c r="M53" s="368">
        <f t="shared" si="7"/>
        <v>1070.360000000011</v>
      </c>
      <c r="N53" s="368">
        <f t="shared" si="9"/>
        <v>116502</v>
      </c>
      <c r="O53" s="150">
        <f t="shared" si="4"/>
        <v>500.21</v>
      </c>
    </row>
    <row r="54" spans="1:15">
      <c r="A54" s="433">
        <f t="shared" si="8"/>
        <v>43</v>
      </c>
      <c r="B54" s="367"/>
      <c r="C54" s="367"/>
      <c r="D54" s="48">
        <v>244167</v>
      </c>
      <c r="E54" s="60">
        <v>19417</v>
      </c>
      <c r="F54" s="150">
        <v>17861.95</v>
      </c>
      <c r="G54" s="150">
        <f t="shared" si="0"/>
        <v>284.77999999999929</v>
      </c>
      <c r="H54" s="368">
        <f t="shared" si="1"/>
        <v>304.70999999999998</v>
      </c>
      <c r="I54" s="150">
        <f t="shared" si="2"/>
        <v>1270.27</v>
      </c>
      <c r="J54" s="369">
        <f t="shared" si="5"/>
        <v>90018.010000000068</v>
      </c>
      <c r="K54" s="368">
        <f t="shared" si="3"/>
        <v>96319.27</v>
      </c>
      <c r="L54" s="369">
        <f t="shared" si="6"/>
        <v>715.64000000001397</v>
      </c>
      <c r="M54" s="368">
        <f t="shared" si="7"/>
        <v>765.650000000011</v>
      </c>
      <c r="N54" s="368">
        <f t="shared" si="9"/>
        <v>97085</v>
      </c>
      <c r="O54" s="150">
        <f t="shared" si="4"/>
        <v>357.82</v>
      </c>
    </row>
    <row r="55" spans="1:15">
      <c r="A55" s="433">
        <f t="shared" si="8"/>
        <v>44</v>
      </c>
      <c r="B55" s="367"/>
      <c r="C55" s="367"/>
      <c r="D55" s="48">
        <v>244198</v>
      </c>
      <c r="E55" s="60">
        <v>19417</v>
      </c>
      <c r="F55" s="150">
        <v>17910.71</v>
      </c>
      <c r="G55" s="150">
        <f t="shared" si="0"/>
        <v>236.02000000000089</v>
      </c>
      <c r="H55" s="368">
        <f t="shared" si="1"/>
        <v>252.54</v>
      </c>
      <c r="I55" s="150">
        <f t="shared" si="2"/>
        <v>1270.27</v>
      </c>
      <c r="J55" s="369">
        <f t="shared" si="5"/>
        <v>72107.300000000076</v>
      </c>
      <c r="K55" s="368">
        <f t="shared" si="3"/>
        <v>77154.81</v>
      </c>
      <c r="L55" s="369">
        <f t="shared" si="6"/>
        <v>479.62000000001308</v>
      </c>
      <c r="M55" s="368">
        <f t="shared" si="7"/>
        <v>513.11000000001104</v>
      </c>
      <c r="N55" s="368">
        <f t="shared" si="9"/>
        <v>77668</v>
      </c>
      <c r="O55" s="150">
        <f t="shared" si="4"/>
        <v>239.81</v>
      </c>
    </row>
    <row r="56" spans="1:15">
      <c r="A56" s="433">
        <f t="shared" si="8"/>
        <v>45</v>
      </c>
      <c r="B56" s="367"/>
      <c r="C56" s="367"/>
      <c r="D56" s="48">
        <v>244229</v>
      </c>
      <c r="E56" s="60">
        <v>19417</v>
      </c>
      <c r="F56" s="150">
        <v>17959.46</v>
      </c>
      <c r="G56" s="150">
        <f t="shared" si="0"/>
        <v>187.27000000000089</v>
      </c>
      <c r="H56" s="368">
        <f t="shared" si="1"/>
        <v>200.38</v>
      </c>
      <c r="I56" s="150">
        <f t="shared" si="2"/>
        <v>1270.27</v>
      </c>
      <c r="J56" s="369">
        <f t="shared" si="5"/>
        <v>54147.840000000077</v>
      </c>
      <c r="K56" s="368">
        <f t="shared" si="3"/>
        <v>57938.19</v>
      </c>
      <c r="L56" s="369">
        <f t="shared" si="6"/>
        <v>292.35000000001219</v>
      </c>
      <c r="M56" s="368">
        <f t="shared" si="7"/>
        <v>312.73000000001105</v>
      </c>
      <c r="N56" s="368">
        <f t="shared" si="9"/>
        <v>58251</v>
      </c>
      <c r="O56" s="150">
        <f t="shared" si="4"/>
        <v>146.18</v>
      </c>
    </row>
    <row r="57" spans="1:15">
      <c r="A57" s="433">
        <f>+A56+1</f>
        <v>46</v>
      </c>
      <c r="B57" s="367"/>
      <c r="C57" s="367"/>
      <c r="D57" s="48">
        <v>244259</v>
      </c>
      <c r="E57" s="60">
        <v>19417</v>
      </c>
      <c r="F57" s="150">
        <v>18000.46</v>
      </c>
      <c r="G57" s="150">
        <f t="shared" si="0"/>
        <v>146.27000000000089</v>
      </c>
      <c r="H57" s="368">
        <f t="shared" si="1"/>
        <v>156.51</v>
      </c>
      <c r="I57" s="150">
        <f t="shared" si="2"/>
        <v>1270.27</v>
      </c>
      <c r="J57" s="369">
        <f t="shared" si="5"/>
        <v>36147.380000000077</v>
      </c>
      <c r="K57" s="368">
        <f t="shared" si="3"/>
        <v>38677.699999999997</v>
      </c>
      <c r="L57" s="369">
        <f t="shared" si="6"/>
        <v>146.0800000000113</v>
      </c>
      <c r="M57" s="368">
        <f t="shared" si="7"/>
        <v>156.22000000001105</v>
      </c>
      <c r="N57" s="368">
        <f t="shared" si="9"/>
        <v>38834</v>
      </c>
      <c r="O57" s="150">
        <f t="shared" si="4"/>
        <v>73.040000000000006</v>
      </c>
    </row>
    <row r="58" spans="1:15">
      <c r="A58" s="433">
        <f t="shared" si="8"/>
        <v>47</v>
      </c>
      <c r="B58" s="367"/>
      <c r="C58" s="367"/>
      <c r="D58" s="48">
        <v>244290</v>
      </c>
      <c r="E58" s="60">
        <v>19417</v>
      </c>
      <c r="F58" s="150">
        <v>18049.18</v>
      </c>
      <c r="G58" s="150">
        <f t="shared" si="0"/>
        <v>97.549999999999727</v>
      </c>
      <c r="H58" s="368">
        <f t="shared" si="1"/>
        <v>104.38</v>
      </c>
      <c r="I58" s="150">
        <f t="shared" si="2"/>
        <v>1270.27</v>
      </c>
      <c r="J58" s="369">
        <f t="shared" si="5"/>
        <v>18098.200000000077</v>
      </c>
      <c r="K58" s="368">
        <f t="shared" si="3"/>
        <v>19365.07</v>
      </c>
      <c r="L58" s="369">
        <f t="shared" si="6"/>
        <v>48.530000000011569</v>
      </c>
      <c r="M58" s="368">
        <f t="shared" si="7"/>
        <v>51.840000000011059</v>
      </c>
      <c r="N58" s="368">
        <f t="shared" si="9"/>
        <v>19417</v>
      </c>
      <c r="O58" s="150">
        <f t="shared" si="4"/>
        <v>24.27</v>
      </c>
    </row>
    <row r="59" spans="1:15">
      <c r="A59" s="434">
        <f t="shared" si="8"/>
        <v>48</v>
      </c>
      <c r="B59" s="370"/>
      <c r="C59" s="370"/>
      <c r="D59" s="49">
        <v>244320</v>
      </c>
      <c r="E59" s="371">
        <v>19417</v>
      </c>
      <c r="F59" s="255">
        <v>18105.75</v>
      </c>
      <c r="G59" s="255">
        <f t="shared" si="0"/>
        <v>40.980000000000018</v>
      </c>
      <c r="H59" s="372">
        <f t="shared" si="1"/>
        <v>43.85</v>
      </c>
      <c r="I59" s="255">
        <f t="shared" si="2"/>
        <v>1270.27</v>
      </c>
      <c r="J59" s="373">
        <f t="shared" si="5"/>
        <v>-7.5499999999228748</v>
      </c>
      <c r="K59" s="372">
        <f t="shared" si="3"/>
        <v>-8.08</v>
      </c>
      <c r="L59" s="373">
        <f t="shared" si="6"/>
        <v>7.5500000000115506</v>
      </c>
      <c r="M59" s="372">
        <f t="shared" si="7"/>
        <v>7.990000000011058</v>
      </c>
      <c r="N59" s="372">
        <f t="shared" si="9"/>
        <v>0</v>
      </c>
      <c r="O59" s="255">
        <f t="shared" si="4"/>
        <v>3.78</v>
      </c>
    </row>
    <row r="60" spans="1:15">
      <c r="A60" s="353"/>
      <c r="B60" s="353"/>
      <c r="C60" s="353"/>
    </row>
    <row r="61" spans="1:15">
      <c r="A61" s="353"/>
      <c r="B61" s="353"/>
      <c r="C61" s="353"/>
      <c r="K61" s="24" t="s">
        <v>15</v>
      </c>
      <c r="L61" s="54"/>
      <c r="M61" s="219">
        <v>7716.9400000000114</v>
      </c>
      <c r="N61" s="219">
        <v>330089</v>
      </c>
    </row>
    <row r="62" spans="1:15">
      <c r="A62" s="353"/>
      <c r="B62" s="353"/>
      <c r="C62" s="353"/>
      <c r="K62" s="24" t="s">
        <v>11</v>
      </c>
      <c r="L62" s="21"/>
      <c r="M62" s="219">
        <f>+M61-M42</f>
        <v>0</v>
      </c>
      <c r="N62" s="219">
        <f>+N61-N42</f>
        <v>0</v>
      </c>
    </row>
  </sheetData>
  <mergeCells count="4">
    <mergeCell ref="A1:O1"/>
    <mergeCell ref="A2:O2"/>
    <mergeCell ref="A4:O4"/>
    <mergeCell ref="A3:O3"/>
  </mergeCells>
  <printOptions horizontalCentered="1"/>
  <pageMargins left="0" right="0" top="0.78740157480314998" bottom="0.484251969" header="0.511811023622047" footer="0.511811023622047"/>
  <pageSetup paperSize="9" scale="47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">
    <tabColor theme="9" tint="0.59999389629810485"/>
  </sheetPr>
  <dimension ref="A1:G41"/>
  <sheetViews>
    <sheetView view="pageBreakPreview" zoomScale="90" zoomScaleNormal="80" zoomScaleSheetLayoutView="90" workbookViewId="0">
      <pane xSplit="3" ySplit="5" topLeftCell="D21" activePane="bottomRight" state="frozen"/>
      <selection pane="topRight" activeCell="D1" sqref="D1"/>
      <selection pane="bottomLeft" activeCell="A6" sqref="A6"/>
      <selection pane="bottomRight" activeCell="F30" sqref="F30"/>
    </sheetView>
  </sheetViews>
  <sheetFormatPr defaultColWidth="9.125" defaultRowHeight="23.4"/>
  <cols>
    <col min="1" max="1" width="15.875" style="176" customWidth="1"/>
    <col min="2" max="2" width="19.375" style="33" customWidth="1"/>
    <col min="3" max="3" width="74.25" style="16" customWidth="1"/>
    <col min="4" max="4" width="19.625" style="171" customWidth="1"/>
    <col min="5" max="16384" width="9.125" style="16"/>
  </cols>
  <sheetData>
    <row r="1" spans="1:7" s="3" customFormat="1" ht="24.75" customHeight="1">
      <c r="A1" s="557" t="str">
        <f>'1111-00 CASH'!A1</f>
        <v>TANTAN TRANSLATION STUDIO CO.,LTD.</v>
      </c>
      <c r="B1" s="557"/>
      <c r="C1" s="557"/>
      <c r="D1" s="557"/>
    </row>
    <row r="2" spans="1:7" s="3" customFormat="1" ht="24.75" customHeight="1">
      <c r="A2" s="557" t="s">
        <v>18</v>
      </c>
      <c r="B2" s="557"/>
      <c r="C2" s="557"/>
      <c r="D2" s="557"/>
    </row>
    <row r="3" spans="1:7" s="3" customFormat="1" ht="24.75" customHeight="1">
      <c r="A3" s="557" t="str">
        <f>+'1113-01 SA KBANK 5639'!A3</f>
        <v>AS OF JULY 2024</v>
      </c>
      <c r="B3" s="557"/>
      <c r="C3" s="557"/>
      <c r="D3" s="557"/>
    </row>
    <row r="4" spans="1:7" s="3" customFormat="1" ht="24.75" customHeight="1">
      <c r="A4" s="173"/>
      <c r="B4" s="53"/>
      <c r="C4" s="1"/>
      <c r="D4" s="169"/>
    </row>
    <row r="5" spans="1:7" s="52" customFormat="1" ht="24.75" customHeight="1">
      <c r="A5" s="174" t="s">
        <v>0</v>
      </c>
      <c r="B5" s="11" t="s">
        <v>1</v>
      </c>
      <c r="C5" s="11" t="s">
        <v>2</v>
      </c>
      <c r="D5" s="170" t="s">
        <v>3</v>
      </c>
      <c r="E5" s="1"/>
      <c r="F5" s="38"/>
      <c r="G5" s="38"/>
    </row>
    <row r="6" spans="1:7" s="52" customFormat="1" ht="24.75" customHeight="1">
      <c r="A6" s="226">
        <v>242847</v>
      </c>
      <c r="B6" s="177" t="s">
        <v>250</v>
      </c>
      <c r="C6" s="159" t="s">
        <v>251</v>
      </c>
      <c r="D6" s="172">
        <v>57716</v>
      </c>
      <c r="E6" s="1"/>
      <c r="F6" s="38"/>
      <c r="G6" s="38"/>
    </row>
    <row r="7" spans="1:7" s="52" customFormat="1" ht="24.75" customHeight="1">
      <c r="A7" s="227">
        <v>242907</v>
      </c>
      <c r="B7" s="144" t="s">
        <v>226</v>
      </c>
      <c r="C7" s="166" t="s">
        <v>227</v>
      </c>
      <c r="D7" s="165">
        <v>-2308.02</v>
      </c>
      <c r="E7" s="1"/>
      <c r="F7" s="38"/>
      <c r="G7" s="38"/>
    </row>
    <row r="8" spans="1:7" s="52" customFormat="1" ht="24.75" customHeight="1">
      <c r="A8" s="227">
        <v>242940</v>
      </c>
      <c r="B8" s="158" t="s">
        <v>228</v>
      </c>
      <c r="C8" s="166" t="s">
        <v>229</v>
      </c>
      <c r="D8" s="167">
        <v>-2255.9699999999998</v>
      </c>
      <c r="E8" s="1"/>
      <c r="F8" s="38"/>
      <c r="G8" s="38"/>
    </row>
    <row r="9" spans="1:7" s="52" customFormat="1" ht="24.75" customHeight="1">
      <c r="A9" s="227">
        <v>242949</v>
      </c>
      <c r="B9" s="158" t="s">
        <v>230</v>
      </c>
      <c r="C9" s="166" t="s">
        <v>231</v>
      </c>
      <c r="D9" s="167">
        <v>-2218.6799999999998</v>
      </c>
      <c r="E9" s="1"/>
      <c r="F9" s="38"/>
      <c r="G9" s="38"/>
    </row>
    <row r="10" spans="1:7" s="52" customFormat="1" ht="24.75" customHeight="1">
      <c r="A10" s="227">
        <v>242980</v>
      </c>
      <c r="B10" s="158" t="s">
        <v>232</v>
      </c>
      <c r="C10" s="166" t="s">
        <v>233</v>
      </c>
      <c r="D10" s="167">
        <v>-2174.06</v>
      </c>
      <c r="E10" s="1"/>
      <c r="F10" s="38"/>
      <c r="G10" s="38"/>
    </row>
    <row r="11" spans="1:7" s="52" customFormat="1" ht="24.75" customHeight="1">
      <c r="A11" s="227">
        <v>243010</v>
      </c>
      <c r="B11" s="158" t="s">
        <v>234</v>
      </c>
      <c r="C11" s="166" t="s">
        <v>235</v>
      </c>
      <c r="D11" s="167">
        <v>-2129.4499999999998</v>
      </c>
      <c r="E11" s="1"/>
      <c r="F11" s="38"/>
      <c r="G11" s="38"/>
    </row>
    <row r="12" spans="1:7" s="52" customFormat="1" ht="24.75" customHeight="1">
      <c r="A12" s="227">
        <v>243041</v>
      </c>
      <c r="B12" s="158" t="s">
        <v>236</v>
      </c>
      <c r="C12" s="166" t="s">
        <v>237</v>
      </c>
      <c r="D12" s="167">
        <v>-2077.39</v>
      </c>
      <c r="E12" s="1"/>
      <c r="F12" s="38"/>
      <c r="G12" s="38"/>
    </row>
    <row r="13" spans="1:7" s="52" customFormat="1" ht="24.75" customHeight="1">
      <c r="A13" s="227">
        <v>243096</v>
      </c>
      <c r="B13" s="158" t="s">
        <v>238</v>
      </c>
      <c r="C13" s="166" t="s">
        <v>239</v>
      </c>
      <c r="D13" s="167">
        <v>-2040.28</v>
      </c>
      <c r="E13" s="1"/>
      <c r="F13" s="38"/>
      <c r="G13" s="38"/>
    </row>
    <row r="14" spans="1:7" s="52" customFormat="1" ht="24.75" customHeight="1">
      <c r="A14" s="227">
        <v>243102</v>
      </c>
      <c r="B14" s="158" t="s">
        <v>240</v>
      </c>
      <c r="C14" s="166" t="s">
        <v>241</v>
      </c>
      <c r="D14" s="167">
        <v>-1988.23</v>
      </c>
      <c r="E14" s="1"/>
      <c r="F14" s="38"/>
      <c r="G14" s="38"/>
    </row>
    <row r="15" spans="1:7" s="52" customFormat="1" ht="24.75" customHeight="1">
      <c r="A15" s="227">
        <v>243133</v>
      </c>
      <c r="B15" s="158" t="s">
        <v>242</v>
      </c>
      <c r="C15" s="166" t="s">
        <v>243</v>
      </c>
      <c r="D15" s="167">
        <v>-1943.69</v>
      </c>
      <c r="E15" s="1"/>
      <c r="F15" s="38"/>
      <c r="G15" s="38"/>
    </row>
    <row r="16" spans="1:7" s="52" customFormat="1" ht="24.75" customHeight="1">
      <c r="A16" s="227">
        <v>243163</v>
      </c>
      <c r="B16" s="158" t="s">
        <v>244</v>
      </c>
      <c r="C16" s="166" t="s">
        <v>245</v>
      </c>
      <c r="D16" s="167">
        <v>-1891.6</v>
      </c>
      <c r="E16" s="1"/>
      <c r="F16" s="38"/>
      <c r="G16" s="38"/>
    </row>
    <row r="17" spans="1:7" s="52" customFormat="1" ht="24.75" customHeight="1">
      <c r="A17" s="227">
        <v>243194</v>
      </c>
      <c r="B17" s="158" t="s">
        <v>246</v>
      </c>
      <c r="C17" s="166" t="s">
        <v>247</v>
      </c>
      <c r="D17" s="167">
        <v>-1854.63</v>
      </c>
      <c r="E17" s="1"/>
      <c r="F17" s="38"/>
      <c r="G17" s="38"/>
    </row>
    <row r="18" spans="1:7" s="52" customFormat="1" ht="24.75" customHeight="1">
      <c r="A18" s="227">
        <v>243224</v>
      </c>
      <c r="B18" s="158" t="s">
        <v>248</v>
      </c>
      <c r="C18" s="166" t="s">
        <v>249</v>
      </c>
      <c r="D18" s="167">
        <v>-1802.56</v>
      </c>
      <c r="E18" s="1"/>
      <c r="F18" s="38"/>
      <c r="G18" s="38"/>
    </row>
    <row r="19" spans="1:7" s="52" customFormat="1" ht="24.75" customHeight="1">
      <c r="A19" s="228">
        <v>243255</v>
      </c>
      <c r="B19" s="144" t="s">
        <v>129</v>
      </c>
      <c r="C19" s="155" t="s">
        <v>130</v>
      </c>
      <c r="D19" s="165">
        <v>-1758.1</v>
      </c>
      <c r="E19" s="1"/>
      <c r="F19" s="38"/>
      <c r="G19" s="38"/>
    </row>
    <row r="20" spans="1:7" s="52" customFormat="1" ht="24.75" customHeight="1">
      <c r="A20" s="228">
        <v>243286</v>
      </c>
      <c r="B20" s="144" t="s">
        <v>131</v>
      </c>
      <c r="C20" s="155" t="s">
        <v>132</v>
      </c>
      <c r="D20" s="165">
        <v>-1713.62</v>
      </c>
      <c r="E20" s="1"/>
      <c r="F20" s="38"/>
      <c r="G20" s="38"/>
    </row>
    <row r="21" spans="1:7" s="52" customFormat="1" ht="24.75" customHeight="1">
      <c r="A21" s="228">
        <v>243314</v>
      </c>
      <c r="B21" s="144" t="s">
        <v>133</v>
      </c>
      <c r="C21" s="155" t="s">
        <v>134</v>
      </c>
      <c r="D21" s="165">
        <v>-1661.56</v>
      </c>
      <c r="E21" s="1"/>
      <c r="F21" s="38"/>
      <c r="G21" s="38"/>
    </row>
    <row r="22" spans="1:7" s="52" customFormat="1" ht="24.75" customHeight="1">
      <c r="A22" s="228">
        <v>243345</v>
      </c>
      <c r="B22" s="144" t="s">
        <v>135</v>
      </c>
      <c r="C22" s="155" t="s">
        <v>136</v>
      </c>
      <c r="D22" s="165">
        <v>-1617.11</v>
      </c>
      <c r="E22" s="1"/>
      <c r="F22" s="38"/>
      <c r="G22" s="38"/>
    </row>
    <row r="23" spans="1:7" s="52" customFormat="1" ht="24.75" customHeight="1">
      <c r="A23" s="228">
        <v>243375</v>
      </c>
      <c r="B23" s="144" t="s">
        <v>137</v>
      </c>
      <c r="C23" s="155" t="s">
        <v>138</v>
      </c>
      <c r="D23" s="165">
        <v>-1572.71</v>
      </c>
      <c r="E23" s="1"/>
      <c r="F23" s="38"/>
      <c r="G23" s="38"/>
    </row>
    <row r="24" spans="1:7" s="52" customFormat="1" ht="24.75" customHeight="1">
      <c r="A24" s="228">
        <v>243406</v>
      </c>
      <c r="B24" s="144" t="s">
        <v>139</v>
      </c>
      <c r="C24" s="155" t="s">
        <v>140</v>
      </c>
      <c r="D24" s="165">
        <v>-1528.32</v>
      </c>
      <c r="E24" s="1"/>
      <c r="F24" s="38"/>
      <c r="G24" s="38"/>
    </row>
    <row r="25" spans="1:7" s="52" customFormat="1" ht="24.75" customHeight="1">
      <c r="A25" s="228">
        <v>243436</v>
      </c>
      <c r="B25" s="144" t="s">
        <v>141</v>
      </c>
      <c r="C25" s="155" t="s">
        <v>142</v>
      </c>
      <c r="D25" s="165">
        <v>-1476.26</v>
      </c>
      <c r="E25" s="1"/>
      <c r="F25" s="38"/>
      <c r="G25" s="38"/>
    </row>
    <row r="26" spans="1:7" s="52" customFormat="1" ht="24.75" customHeight="1">
      <c r="A26" s="228">
        <v>243468</v>
      </c>
      <c r="B26" s="144" t="s">
        <v>143</v>
      </c>
      <c r="C26" s="155" t="s">
        <v>144</v>
      </c>
      <c r="D26" s="165">
        <v>-1424.16</v>
      </c>
      <c r="E26" s="1"/>
      <c r="F26" s="38"/>
      <c r="G26" s="38"/>
    </row>
    <row r="27" spans="1:7" s="52" customFormat="1" ht="24.75" customHeight="1">
      <c r="A27" s="228">
        <v>243500</v>
      </c>
      <c r="B27" s="144" t="s">
        <v>145</v>
      </c>
      <c r="C27" s="155" t="s">
        <v>146</v>
      </c>
      <c r="D27" s="165">
        <v>-1387.57</v>
      </c>
      <c r="E27" s="1"/>
      <c r="F27" s="38"/>
      <c r="G27" s="38"/>
    </row>
    <row r="28" spans="1:7" s="52" customFormat="1" ht="24.75" customHeight="1">
      <c r="A28" s="228">
        <v>243535</v>
      </c>
      <c r="B28" s="144" t="s">
        <v>147</v>
      </c>
      <c r="C28" s="155" t="s">
        <v>148</v>
      </c>
      <c r="D28" s="165">
        <v>-1327.7</v>
      </c>
      <c r="E28" s="1"/>
      <c r="F28" s="38"/>
      <c r="G28" s="38"/>
    </row>
    <row r="29" spans="1:7" s="52" customFormat="1" ht="24.75" customHeight="1">
      <c r="A29" s="228">
        <v>243559</v>
      </c>
      <c r="B29" s="144" t="s">
        <v>149</v>
      </c>
      <c r="C29" s="155" t="s">
        <v>150</v>
      </c>
      <c r="D29" s="165">
        <v>-1291.19</v>
      </c>
      <c r="E29" s="1"/>
      <c r="F29" s="38"/>
      <c r="G29" s="38"/>
    </row>
    <row r="30" spans="1:7" s="52" customFormat="1" ht="24.75" customHeight="1">
      <c r="A30" s="228">
        <v>243591</v>
      </c>
      <c r="B30" s="144" t="s">
        <v>151</v>
      </c>
      <c r="C30" s="155" t="s">
        <v>152</v>
      </c>
      <c r="D30" s="165">
        <v>-1239.0999999999999</v>
      </c>
      <c r="E30" s="1"/>
      <c r="F30" s="38"/>
      <c r="G30" s="38"/>
    </row>
    <row r="31" spans="1:7" s="52" customFormat="1" ht="24.75" customHeight="1">
      <c r="A31" s="228">
        <v>243620</v>
      </c>
      <c r="B31" s="144" t="s">
        <v>364</v>
      </c>
      <c r="C31" s="155" t="s">
        <v>365</v>
      </c>
      <c r="D31" s="165">
        <v>-1186.98</v>
      </c>
      <c r="E31" s="1"/>
      <c r="F31" s="38"/>
      <c r="G31" s="38"/>
    </row>
    <row r="32" spans="1:7" s="52" customFormat="1" ht="24.75" customHeight="1">
      <c r="A32" s="228">
        <v>243651</v>
      </c>
      <c r="B32" s="144" t="s">
        <v>366</v>
      </c>
      <c r="C32" s="155" t="s">
        <v>367</v>
      </c>
      <c r="D32" s="165">
        <v>-1142.75</v>
      </c>
      <c r="E32" s="1"/>
      <c r="F32" s="38"/>
      <c r="G32" s="38"/>
    </row>
    <row r="33" spans="1:7" s="52" customFormat="1" ht="24.75" customHeight="1">
      <c r="A33" s="228">
        <v>243681</v>
      </c>
      <c r="B33" s="144" t="s">
        <v>368</v>
      </c>
      <c r="C33" s="155" t="s">
        <v>369</v>
      </c>
      <c r="D33" s="165">
        <v>-1098.52</v>
      </c>
      <c r="E33" s="1"/>
      <c r="F33" s="38"/>
      <c r="G33" s="38"/>
    </row>
    <row r="34" spans="1:7" s="52" customFormat="1" ht="24.75" customHeight="1">
      <c r="A34" s="228">
        <v>243710</v>
      </c>
      <c r="B34" s="144" t="s">
        <v>370</v>
      </c>
      <c r="C34" s="155" t="s">
        <v>371</v>
      </c>
      <c r="D34" s="165">
        <v>-1046.42</v>
      </c>
      <c r="E34" s="1"/>
      <c r="F34" s="38"/>
      <c r="G34" s="38"/>
    </row>
    <row r="35" spans="1:7" s="52" customFormat="1" ht="24.75" customHeight="1">
      <c r="A35" s="228">
        <v>243740</v>
      </c>
      <c r="B35" s="144" t="s">
        <v>372</v>
      </c>
      <c r="C35" s="155" t="s">
        <v>373</v>
      </c>
      <c r="D35" s="165">
        <v>-994.31</v>
      </c>
      <c r="E35" s="1"/>
      <c r="F35" s="38"/>
      <c r="G35" s="38"/>
    </row>
    <row r="36" spans="1:7" s="52" customFormat="1" ht="24.75" customHeight="1">
      <c r="A36" s="228">
        <v>243771</v>
      </c>
      <c r="B36" s="144" t="s">
        <v>374</v>
      </c>
      <c r="C36" s="155" t="s">
        <v>375</v>
      </c>
      <c r="D36" s="165">
        <v>-950.12</v>
      </c>
      <c r="E36" s="1"/>
      <c r="F36" s="38"/>
      <c r="G36" s="38"/>
    </row>
    <row r="37" spans="1:7" s="52" customFormat="1" ht="24.75" customHeight="1">
      <c r="A37" s="228">
        <v>243801</v>
      </c>
      <c r="B37" s="144" t="s">
        <v>376</v>
      </c>
      <c r="C37" s="155" t="s">
        <v>377</v>
      </c>
      <c r="D37" s="165">
        <v>-898</v>
      </c>
      <c r="E37" s="1"/>
      <c r="F37" s="38"/>
      <c r="G37" s="38"/>
    </row>
    <row r="38" spans="1:7" s="52" customFormat="1" ht="24.75" customHeight="1">
      <c r="A38" s="228"/>
      <c r="B38" s="144"/>
      <c r="C38" s="155"/>
      <c r="D38" s="165"/>
      <c r="E38" s="1"/>
      <c r="F38" s="38"/>
      <c r="G38" s="38"/>
    </row>
    <row r="39" spans="1:7" ht="24.75" customHeight="1" thickBot="1">
      <c r="A39" s="558" t="s">
        <v>4</v>
      </c>
      <c r="B39" s="559"/>
      <c r="C39" s="560"/>
      <c r="D39" s="229">
        <f>SUM(D6:D38)</f>
        <v>7716.9400000000114</v>
      </c>
      <c r="E39" s="38"/>
    </row>
    <row r="40" spans="1:7" ht="24.75" customHeight="1" thickTop="1">
      <c r="A40" s="175"/>
      <c r="B40" s="23"/>
      <c r="C40" s="24" t="s">
        <v>15</v>
      </c>
      <c r="D40" s="230">
        <v>7716.94</v>
      </c>
      <c r="E40" s="38"/>
    </row>
    <row r="41" spans="1:7">
      <c r="C41" s="24" t="s">
        <v>11</v>
      </c>
      <c r="D41" s="230">
        <f>D39-D40</f>
        <v>1.1823431123048067E-11</v>
      </c>
    </row>
  </sheetData>
  <mergeCells count="4">
    <mergeCell ref="A1:D1"/>
    <mergeCell ref="A2:D2"/>
    <mergeCell ref="A3:D3"/>
    <mergeCell ref="A39:C39"/>
  </mergeCells>
  <printOptions horizontalCentered="1"/>
  <pageMargins left="0" right="0" top="0.78740157480314998" bottom="0.484251969" header="0.511811023622047" footer="0.511811023622047"/>
  <pageSetup paperSize="9" scale="61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8E28-7E80-4860-88EE-E37B6CA27392}">
  <sheetPr>
    <tabColor theme="9" tint="0.59999389629810485"/>
  </sheetPr>
  <dimension ref="A1:F72"/>
  <sheetViews>
    <sheetView view="pageBreakPreview" zoomScale="80" zoomScaleNormal="85" zoomScaleSheetLayoutView="80" workbookViewId="0">
      <selection activeCell="C20" sqref="C20"/>
    </sheetView>
  </sheetViews>
  <sheetFormatPr defaultColWidth="9.125" defaultRowHeight="23.4"/>
  <cols>
    <col min="1" max="1" width="15.875" style="33" customWidth="1"/>
    <col min="2" max="2" width="19.375" style="33" customWidth="1"/>
    <col min="3" max="3" width="74.25" style="16" customWidth="1"/>
    <col min="4" max="4" width="21" style="45" customWidth="1"/>
    <col min="5" max="5" width="9.125" style="16"/>
    <col min="6" max="6" width="10.375" style="16" bestFit="1" customWidth="1"/>
    <col min="7" max="16384" width="9.125" style="16"/>
  </cols>
  <sheetData>
    <row r="1" spans="1:6" s="3" customFormat="1" ht="24.75" customHeight="1">
      <c r="A1" s="557" t="s">
        <v>17</v>
      </c>
      <c r="B1" s="557"/>
      <c r="C1" s="557"/>
      <c r="D1" s="557"/>
    </row>
    <row r="2" spans="1:6" s="3" customFormat="1" ht="24.75" customHeight="1">
      <c r="A2" s="557" t="s">
        <v>165</v>
      </c>
      <c r="B2" s="557"/>
      <c r="C2" s="557"/>
      <c r="D2" s="557"/>
    </row>
    <row r="3" spans="1:6" s="3" customFormat="1" ht="24.75" customHeight="1">
      <c r="A3" s="557" t="str">
        <f>+'1113-01 SA KBANK 5639'!A3</f>
        <v>AS OF JULY 2024</v>
      </c>
      <c r="B3" s="557"/>
      <c r="C3" s="557"/>
      <c r="D3" s="557"/>
    </row>
    <row r="4" spans="1:6" s="3" customFormat="1" ht="24.75" customHeight="1">
      <c r="A4" s="53"/>
      <c r="B4" s="53"/>
      <c r="C4" s="1"/>
      <c r="D4" s="129"/>
      <c r="E4" s="52"/>
      <c r="F4" s="52"/>
    </row>
    <row r="5" spans="1:6" s="52" customFormat="1" ht="24.75" customHeight="1">
      <c r="A5" s="47" t="s">
        <v>0</v>
      </c>
      <c r="B5" s="11" t="s">
        <v>1</v>
      </c>
      <c r="C5" s="11" t="s">
        <v>2</v>
      </c>
      <c r="D5" s="130" t="s">
        <v>3</v>
      </c>
      <c r="E5" s="1"/>
      <c r="F5" s="38"/>
    </row>
    <row r="6" spans="1:6" s="52" customFormat="1" ht="24.75" customHeight="1">
      <c r="A6" s="136">
        <v>242847</v>
      </c>
      <c r="B6" s="139" t="s">
        <v>250</v>
      </c>
      <c r="C6" s="140" t="s">
        <v>251</v>
      </c>
      <c r="D6" s="131">
        <v>932016</v>
      </c>
      <c r="F6" s="38"/>
    </row>
    <row r="7" spans="1:6" s="52" customFormat="1" ht="24.75" customHeight="1">
      <c r="A7" s="137">
        <v>242907</v>
      </c>
      <c r="B7" s="116" t="s">
        <v>226</v>
      </c>
      <c r="C7" s="119" t="s">
        <v>227</v>
      </c>
      <c r="D7" s="132">
        <v>-19417</v>
      </c>
      <c r="F7" s="38"/>
    </row>
    <row r="8" spans="1:6" s="52" customFormat="1" ht="24.75" customHeight="1">
      <c r="A8" s="137">
        <v>242940</v>
      </c>
      <c r="B8" s="116" t="s">
        <v>228</v>
      </c>
      <c r="C8" s="119" t="s">
        <v>229</v>
      </c>
      <c r="D8" s="132">
        <v>-19417</v>
      </c>
      <c r="F8" s="38"/>
    </row>
    <row r="9" spans="1:6" s="52" customFormat="1" ht="24.75" customHeight="1">
      <c r="A9" s="137">
        <v>242949</v>
      </c>
      <c r="B9" s="116" t="s">
        <v>230</v>
      </c>
      <c r="C9" s="119" t="s">
        <v>231</v>
      </c>
      <c r="D9" s="132">
        <v>-19417</v>
      </c>
      <c r="F9" s="38"/>
    </row>
    <row r="10" spans="1:6" s="52" customFormat="1" ht="24.75" customHeight="1">
      <c r="A10" s="137">
        <v>242980</v>
      </c>
      <c r="B10" s="116" t="s">
        <v>232</v>
      </c>
      <c r="C10" s="119" t="s">
        <v>233</v>
      </c>
      <c r="D10" s="132">
        <v>-19417</v>
      </c>
      <c r="F10" s="38"/>
    </row>
    <row r="11" spans="1:6" s="52" customFormat="1" ht="24.75" customHeight="1">
      <c r="A11" s="137">
        <v>243010</v>
      </c>
      <c r="B11" s="116" t="s">
        <v>234</v>
      </c>
      <c r="C11" s="119" t="s">
        <v>235</v>
      </c>
      <c r="D11" s="132">
        <v>-19417</v>
      </c>
      <c r="F11" s="38"/>
    </row>
    <row r="12" spans="1:6" s="52" customFormat="1" ht="24.75" customHeight="1">
      <c r="A12" s="137">
        <v>243041</v>
      </c>
      <c r="B12" s="116" t="s">
        <v>236</v>
      </c>
      <c r="C12" s="119" t="s">
        <v>237</v>
      </c>
      <c r="D12" s="132">
        <v>-19417</v>
      </c>
      <c r="F12" s="38"/>
    </row>
    <row r="13" spans="1:6" s="52" customFormat="1" ht="24.75" customHeight="1">
      <c r="A13" s="137">
        <v>243096</v>
      </c>
      <c r="B13" s="116" t="s">
        <v>238</v>
      </c>
      <c r="C13" s="119" t="s">
        <v>239</v>
      </c>
      <c r="D13" s="132">
        <v>-19417</v>
      </c>
      <c r="F13" s="38"/>
    </row>
    <row r="14" spans="1:6" s="52" customFormat="1" ht="24.75" customHeight="1">
      <c r="A14" s="137">
        <v>243102</v>
      </c>
      <c r="B14" s="116" t="s">
        <v>240</v>
      </c>
      <c r="C14" s="119" t="s">
        <v>241</v>
      </c>
      <c r="D14" s="132">
        <v>-19417</v>
      </c>
      <c r="F14" s="38"/>
    </row>
    <row r="15" spans="1:6" s="52" customFormat="1" ht="24.75" customHeight="1">
      <c r="A15" s="137">
        <v>243133</v>
      </c>
      <c r="B15" s="116" t="s">
        <v>242</v>
      </c>
      <c r="C15" s="119" t="s">
        <v>243</v>
      </c>
      <c r="D15" s="132">
        <v>-19417</v>
      </c>
      <c r="F15" s="38"/>
    </row>
    <row r="16" spans="1:6" s="52" customFormat="1" ht="24.75" customHeight="1">
      <c r="A16" s="137">
        <v>243163</v>
      </c>
      <c r="B16" s="116" t="s">
        <v>244</v>
      </c>
      <c r="C16" s="119" t="s">
        <v>245</v>
      </c>
      <c r="D16" s="132">
        <v>-19417</v>
      </c>
      <c r="F16" s="38"/>
    </row>
    <row r="17" spans="1:6" s="52" customFormat="1" ht="24.75" customHeight="1">
      <c r="A17" s="137">
        <v>243194</v>
      </c>
      <c r="B17" s="116" t="s">
        <v>246</v>
      </c>
      <c r="C17" s="119" t="s">
        <v>247</v>
      </c>
      <c r="D17" s="132">
        <v>-19417</v>
      </c>
      <c r="F17" s="38"/>
    </row>
    <row r="18" spans="1:6" s="52" customFormat="1" ht="24.75" customHeight="1">
      <c r="A18" s="137">
        <v>243224</v>
      </c>
      <c r="B18" s="116" t="s">
        <v>248</v>
      </c>
      <c r="C18" s="119" t="s">
        <v>249</v>
      </c>
      <c r="D18" s="132">
        <v>-19417</v>
      </c>
      <c r="F18" s="38"/>
    </row>
    <row r="19" spans="1:6" s="52" customFormat="1" ht="24.75" customHeight="1">
      <c r="A19" s="137">
        <v>243255</v>
      </c>
      <c r="B19" s="116" t="s">
        <v>129</v>
      </c>
      <c r="C19" s="119" t="s">
        <v>130</v>
      </c>
      <c r="D19" s="132">
        <v>-19417</v>
      </c>
      <c r="F19" s="38"/>
    </row>
    <row r="20" spans="1:6" s="52" customFormat="1" ht="24.75" customHeight="1">
      <c r="A20" s="137">
        <v>243286</v>
      </c>
      <c r="B20" s="116" t="s">
        <v>131</v>
      </c>
      <c r="C20" s="119" t="s">
        <v>132</v>
      </c>
      <c r="D20" s="132">
        <v>-19417</v>
      </c>
      <c r="F20" s="38"/>
    </row>
    <row r="21" spans="1:6" s="52" customFormat="1" ht="24.75" customHeight="1">
      <c r="A21" s="137">
        <v>243314</v>
      </c>
      <c r="B21" s="116" t="s">
        <v>133</v>
      </c>
      <c r="C21" s="119" t="s">
        <v>134</v>
      </c>
      <c r="D21" s="132">
        <v>-19417</v>
      </c>
      <c r="F21" s="38"/>
    </row>
    <row r="22" spans="1:6" s="52" customFormat="1" ht="24.75" customHeight="1">
      <c r="A22" s="137">
        <v>243345</v>
      </c>
      <c r="B22" s="116" t="s">
        <v>135</v>
      </c>
      <c r="C22" s="119" t="s">
        <v>136</v>
      </c>
      <c r="D22" s="132">
        <v>-19417</v>
      </c>
      <c r="F22" s="38"/>
    </row>
    <row r="23" spans="1:6" s="52" customFormat="1" ht="24.75" customHeight="1">
      <c r="A23" s="137">
        <v>243375</v>
      </c>
      <c r="B23" s="116" t="s">
        <v>137</v>
      </c>
      <c r="C23" s="119" t="s">
        <v>138</v>
      </c>
      <c r="D23" s="132">
        <v>-19417</v>
      </c>
      <c r="F23" s="38"/>
    </row>
    <row r="24" spans="1:6" s="52" customFormat="1" ht="24.75" customHeight="1">
      <c r="A24" s="137">
        <v>243406</v>
      </c>
      <c r="B24" s="116" t="s">
        <v>139</v>
      </c>
      <c r="C24" s="119" t="s">
        <v>140</v>
      </c>
      <c r="D24" s="132">
        <v>-19417</v>
      </c>
      <c r="F24" s="38"/>
    </row>
    <row r="25" spans="1:6" s="52" customFormat="1" ht="24.75" customHeight="1">
      <c r="A25" s="137">
        <v>243436</v>
      </c>
      <c r="B25" s="116" t="s">
        <v>141</v>
      </c>
      <c r="C25" s="119" t="s">
        <v>142</v>
      </c>
      <c r="D25" s="132">
        <v>-19417</v>
      </c>
      <c r="F25" s="38"/>
    </row>
    <row r="26" spans="1:6" s="52" customFormat="1" ht="24.75" customHeight="1">
      <c r="A26" s="137">
        <v>243468</v>
      </c>
      <c r="B26" s="116" t="s">
        <v>143</v>
      </c>
      <c r="C26" s="119" t="s">
        <v>144</v>
      </c>
      <c r="D26" s="132">
        <v>-19417</v>
      </c>
      <c r="F26" s="38"/>
    </row>
    <row r="27" spans="1:6" s="52" customFormat="1" ht="24.75" customHeight="1">
      <c r="A27" s="137">
        <v>243500</v>
      </c>
      <c r="B27" s="116" t="s">
        <v>145</v>
      </c>
      <c r="C27" s="119" t="s">
        <v>146</v>
      </c>
      <c r="D27" s="132">
        <v>-19417</v>
      </c>
      <c r="F27" s="38"/>
    </row>
    <row r="28" spans="1:6" s="52" customFormat="1" ht="24.75" customHeight="1">
      <c r="A28" s="137">
        <v>243535</v>
      </c>
      <c r="B28" s="116" t="s">
        <v>147</v>
      </c>
      <c r="C28" s="119" t="s">
        <v>148</v>
      </c>
      <c r="D28" s="132">
        <v>-19417</v>
      </c>
      <c r="F28" s="38"/>
    </row>
    <row r="29" spans="1:6" s="52" customFormat="1" ht="24.75" customHeight="1">
      <c r="A29" s="137">
        <v>243559</v>
      </c>
      <c r="B29" s="116" t="s">
        <v>149</v>
      </c>
      <c r="C29" s="119" t="s">
        <v>150</v>
      </c>
      <c r="D29" s="132">
        <v>-19417</v>
      </c>
      <c r="F29" s="38"/>
    </row>
    <row r="30" spans="1:6" s="52" customFormat="1" ht="24.75" customHeight="1">
      <c r="A30" s="256">
        <v>243591</v>
      </c>
      <c r="B30" s="121" t="s">
        <v>151</v>
      </c>
      <c r="C30" s="122" t="s">
        <v>152</v>
      </c>
      <c r="D30" s="257">
        <v>-19417</v>
      </c>
      <c r="F30" s="38"/>
    </row>
    <row r="31" spans="1:6" s="52" customFormat="1" ht="24.75" customHeight="1">
      <c r="A31" s="256">
        <v>243620</v>
      </c>
      <c r="B31" s="121" t="s">
        <v>364</v>
      </c>
      <c r="C31" s="122" t="s">
        <v>365</v>
      </c>
      <c r="D31" s="257">
        <v>-19417</v>
      </c>
      <c r="F31" s="38"/>
    </row>
    <row r="32" spans="1:6" s="52" customFormat="1" ht="24.75" customHeight="1">
      <c r="A32" s="256">
        <v>243651</v>
      </c>
      <c r="B32" s="121" t="s">
        <v>366</v>
      </c>
      <c r="C32" s="122" t="s">
        <v>367</v>
      </c>
      <c r="D32" s="257">
        <v>-19417</v>
      </c>
      <c r="F32" s="38"/>
    </row>
    <row r="33" spans="1:6" s="52" customFormat="1" ht="24.75" customHeight="1">
      <c r="A33" s="256">
        <v>243681</v>
      </c>
      <c r="B33" s="121" t="s">
        <v>368</v>
      </c>
      <c r="C33" s="122" t="s">
        <v>369</v>
      </c>
      <c r="D33" s="257">
        <v>-19417</v>
      </c>
      <c r="F33" s="38"/>
    </row>
    <row r="34" spans="1:6" s="52" customFormat="1" ht="24.75" customHeight="1">
      <c r="A34" s="256">
        <v>243710</v>
      </c>
      <c r="B34" s="121" t="s">
        <v>370</v>
      </c>
      <c r="C34" s="122" t="s">
        <v>371</v>
      </c>
      <c r="D34" s="257">
        <v>-19417</v>
      </c>
      <c r="F34" s="38"/>
    </row>
    <row r="35" spans="1:6" s="52" customFormat="1" ht="24.75" customHeight="1">
      <c r="A35" s="256">
        <v>243740</v>
      </c>
      <c r="B35" s="121" t="s">
        <v>372</v>
      </c>
      <c r="C35" s="122" t="s">
        <v>373</v>
      </c>
      <c r="D35" s="257">
        <v>-19417</v>
      </c>
      <c r="F35" s="38"/>
    </row>
    <row r="36" spans="1:6" s="52" customFormat="1" ht="24.75" customHeight="1">
      <c r="A36" s="256">
        <v>243771</v>
      </c>
      <c r="B36" s="121" t="s">
        <v>374</v>
      </c>
      <c r="C36" s="122" t="s">
        <v>375</v>
      </c>
      <c r="D36" s="257">
        <v>-19417</v>
      </c>
      <c r="F36" s="38"/>
    </row>
    <row r="37" spans="1:6" s="52" customFormat="1" ht="24.75" customHeight="1">
      <c r="A37" s="256">
        <v>243801</v>
      </c>
      <c r="B37" s="121" t="s">
        <v>376</v>
      </c>
      <c r="C37" s="122" t="s">
        <v>377</v>
      </c>
      <c r="D37" s="257">
        <v>-19417</v>
      </c>
      <c r="F37" s="38"/>
    </row>
    <row r="38" spans="1:6" s="52" customFormat="1" ht="24.75" customHeight="1">
      <c r="A38" s="138"/>
      <c r="B38" s="117"/>
      <c r="C38" s="141"/>
      <c r="D38" s="133"/>
      <c r="F38" s="38"/>
    </row>
    <row r="39" spans="1:6" ht="24.75" customHeight="1" thickBot="1">
      <c r="A39" s="563" t="s">
        <v>4</v>
      </c>
      <c r="B39" s="564"/>
      <c r="C39" s="565"/>
      <c r="D39" s="112">
        <f>SUM(D6:D38)</f>
        <v>330089</v>
      </c>
      <c r="E39" s="38"/>
      <c r="F39" s="25"/>
    </row>
    <row r="40" spans="1:6" ht="24.75" customHeight="1" thickTop="1">
      <c r="A40" s="50"/>
      <c r="B40" s="23"/>
      <c r="C40" s="24" t="s">
        <v>16</v>
      </c>
      <c r="D40" s="134">
        <v>330089</v>
      </c>
      <c r="E40" s="38"/>
    </row>
    <row r="41" spans="1:6" ht="24.9" customHeight="1">
      <c r="C41" s="24" t="s">
        <v>11</v>
      </c>
      <c r="D41" s="135">
        <f>D39-D40</f>
        <v>0</v>
      </c>
    </row>
    <row r="42" spans="1:6" ht="24.9" customHeight="1"/>
    <row r="43" spans="1:6" ht="24.9" customHeight="1"/>
    <row r="44" spans="1:6" ht="24.9" customHeight="1"/>
    <row r="45" spans="1:6" ht="24.9" customHeight="1"/>
    <row r="46" spans="1:6" ht="24.9" customHeight="1"/>
    <row r="47" spans="1:6" ht="24.9" customHeight="1"/>
    <row r="48" spans="1:6" ht="24.9" customHeight="1"/>
    <row r="49" ht="24.9" customHeight="1"/>
    <row r="50" ht="24.9" customHeight="1"/>
    <row r="51" ht="24.9" customHeight="1"/>
    <row r="52" ht="24.9" customHeight="1"/>
    <row r="53" ht="24.9" customHeight="1"/>
    <row r="54" ht="24.9" customHeight="1"/>
    <row r="55" ht="24.9" customHeight="1"/>
    <row r="56" ht="24.9" customHeight="1"/>
    <row r="57" ht="24.9" customHeight="1"/>
    <row r="58" ht="24.9" customHeight="1"/>
    <row r="59" ht="24.9" customHeight="1"/>
    <row r="60" ht="24.9" customHeight="1"/>
    <row r="61" ht="24.9" customHeight="1"/>
    <row r="62" ht="24.9" customHeight="1"/>
    <row r="63" ht="24.9" customHeight="1"/>
    <row r="64" ht="24.9" customHeight="1"/>
    <row r="65" ht="24.9" customHeight="1"/>
    <row r="66" ht="24.9" customHeight="1"/>
    <row r="67" ht="24.9" customHeight="1"/>
    <row r="68" ht="24.9" customHeight="1"/>
    <row r="69" ht="24.9" customHeight="1"/>
    <row r="71" ht="24.9" customHeight="1"/>
    <row r="72" ht="24.9" customHeight="1"/>
  </sheetData>
  <mergeCells count="4">
    <mergeCell ref="A1:D1"/>
    <mergeCell ref="A2:D2"/>
    <mergeCell ref="A3:D3"/>
    <mergeCell ref="A39:C39"/>
  </mergeCells>
  <pageMargins left="0.7" right="0.7" top="0.75" bottom="0.75" header="0.3" footer="0.3"/>
  <pageSetup scale="75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0AE1B-C2BA-4E92-827F-8D9E1EA82177}">
  <sheetPr>
    <tabColor rgb="FFFF0000"/>
  </sheetPr>
  <dimension ref="A1:I32"/>
  <sheetViews>
    <sheetView showGridLines="0" view="pageBreakPreview" zoomScaleNormal="100" zoomScaleSheetLayoutView="100" workbookViewId="0">
      <pane xSplit="3" ySplit="5" topLeftCell="D27" activePane="bottomRight" state="frozen"/>
      <selection pane="topRight" activeCell="D1" sqref="D1"/>
      <selection pane="bottomLeft" activeCell="A6" sqref="A6"/>
      <selection pane="bottomRight" activeCell="F30" sqref="E30:F30"/>
    </sheetView>
  </sheetViews>
  <sheetFormatPr defaultRowHeight="21"/>
  <cols>
    <col min="1" max="1" width="12.125" customWidth="1"/>
    <col min="2" max="2" width="14.75" customWidth="1"/>
    <col min="3" max="3" width="57.125" customWidth="1"/>
    <col min="4" max="4" width="14.25" style="236" customWidth="1"/>
    <col min="5" max="9" width="17.375" style="376" customWidth="1"/>
  </cols>
  <sheetData>
    <row r="1" spans="1:9" s="3" customFormat="1" ht="24.75" customHeight="1">
      <c r="A1" s="557" t="str">
        <f>'1111-00 CASH'!A1</f>
        <v>TANTAN TRANSLATION STUDIO CO.,LTD.</v>
      </c>
      <c r="B1" s="557"/>
      <c r="C1" s="557"/>
      <c r="D1" s="557"/>
      <c r="E1" s="557"/>
      <c r="F1" s="557"/>
      <c r="G1" s="557"/>
      <c r="H1" s="557"/>
      <c r="I1" s="557"/>
    </row>
    <row r="2" spans="1:9" s="3" customFormat="1" ht="24.75" customHeight="1">
      <c r="A2" s="557" t="s">
        <v>378</v>
      </c>
      <c r="B2" s="557"/>
      <c r="C2" s="557"/>
      <c r="D2" s="557"/>
      <c r="E2" s="557"/>
      <c r="F2" s="557"/>
      <c r="G2" s="557"/>
      <c r="H2" s="557"/>
      <c r="I2" s="557"/>
    </row>
    <row r="3" spans="1:9" s="3" customFormat="1" ht="24.75" customHeight="1">
      <c r="A3" s="557" t="str">
        <f>+'1113-01 SA KBANK 5639'!A3</f>
        <v>AS OF JULY 2024</v>
      </c>
      <c r="B3" s="557"/>
      <c r="C3" s="557"/>
      <c r="D3" s="557"/>
      <c r="E3" s="557"/>
      <c r="F3" s="557"/>
      <c r="G3" s="557"/>
      <c r="H3" s="557"/>
      <c r="I3" s="557"/>
    </row>
    <row r="4" spans="1:9" s="3" customFormat="1" ht="24.75" customHeight="1">
      <c r="A4" s="53"/>
      <c r="B4" s="53"/>
      <c r="C4" s="1"/>
      <c r="D4" s="231"/>
      <c r="E4" s="219"/>
      <c r="F4" s="219"/>
      <c r="G4" s="219"/>
      <c r="H4" s="219"/>
      <c r="I4" s="387"/>
    </row>
    <row r="5" spans="1:9" s="52" customFormat="1" ht="46.8">
      <c r="A5" s="47" t="s">
        <v>0</v>
      </c>
      <c r="B5" s="11" t="s">
        <v>1</v>
      </c>
      <c r="C5" s="11" t="s">
        <v>2</v>
      </c>
      <c r="D5" s="232" t="s">
        <v>3</v>
      </c>
      <c r="E5" s="407" t="s">
        <v>719</v>
      </c>
      <c r="F5" s="407" t="s">
        <v>720</v>
      </c>
      <c r="G5" s="395" t="s">
        <v>721</v>
      </c>
      <c r="H5" s="395" t="s">
        <v>722</v>
      </c>
      <c r="I5" s="395" t="s">
        <v>723</v>
      </c>
    </row>
    <row r="6" spans="1:9" s="16" customFormat="1" ht="24.75" customHeight="1">
      <c r="A6" s="48">
        <v>243622</v>
      </c>
      <c r="B6" s="67" t="s">
        <v>379</v>
      </c>
      <c r="C6" s="51" t="s">
        <v>380</v>
      </c>
      <c r="D6" s="394">
        <v>-15000</v>
      </c>
      <c r="E6" s="408"/>
      <c r="F6" s="409">
        <v>-15000</v>
      </c>
      <c r="G6" s="400"/>
      <c r="H6" s="400"/>
      <c r="I6" s="401"/>
    </row>
    <row r="7" spans="1:9" s="16" customFormat="1" ht="24.75" customHeight="1">
      <c r="A7" s="48">
        <v>243628</v>
      </c>
      <c r="B7" s="392" t="s">
        <v>381</v>
      </c>
      <c r="C7" s="393" t="s">
        <v>382</v>
      </c>
      <c r="D7" s="394">
        <v>-3000</v>
      </c>
      <c r="E7" s="410"/>
      <c r="F7" s="411"/>
      <c r="G7" s="394"/>
      <c r="H7" s="394">
        <v>-3000</v>
      </c>
      <c r="I7" s="397"/>
    </row>
    <row r="8" spans="1:9" s="16" customFormat="1" ht="24.75" customHeight="1">
      <c r="A8" s="333">
        <v>243649</v>
      </c>
      <c r="B8" s="389" t="s">
        <v>383</v>
      </c>
      <c r="C8" s="390" t="s">
        <v>384</v>
      </c>
      <c r="D8" s="391">
        <v>203687.5</v>
      </c>
      <c r="E8" s="412"/>
      <c r="F8" s="413"/>
      <c r="G8" s="396"/>
      <c r="H8" s="396"/>
      <c r="I8" s="396"/>
    </row>
    <row r="9" spans="1:9" s="16" customFormat="1" ht="24.75" customHeight="1">
      <c r="A9" s="333">
        <v>243650</v>
      </c>
      <c r="B9" s="389" t="s">
        <v>385</v>
      </c>
      <c r="C9" s="390" t="s">
        <v>386</v>
      </c>
      <c r="D9" s="391">
        <v>-160000</v>
      </c>
      <c r="E9" s="412"/>
      <c r="F9" s="413"/>
      <c r="G9" s="396"/>
      <c r="H9" s="396"/>
      <c r="I9" s="396"/>
    </row>
    <row r="10" spans="1:9" s="16" customFormat="1" ht="24.75" customHeight="1">
      <c r="A10" s="333">
        <v>243650</v>
      </c>
      <c r="B10" s="389" t="s">
        <v>385</v>
      </c>
      <c r="C10" s="390" t="s">
        <v>386</v>
      </c>
      <c r="D10" s="391">
        <v>-35000</v>
      </c>
      <c r="E10" s="414">
        <v>-25416.67</v>
      </c>
      <c r="F10" s="414">
        <f>-(295.83+750)</f>
        <v>-1045.83</v>
      </c>
      <c r="G10" s="391">
        <v>14250</v>
      </c>
      <c r="H10" s="391">
        <v>10450</v>
      </c>
      <c r="I10" s="391">
        <v>10450</v>
      </c>
    </row>
    <row r="11" spans="1:9" s="16" customFormat="1" ht="24.75" customHeight="1">
      <c r="A11" s="48" t="s">
        <v>291</v>
      </c>
      <c r="B11" s="392" t="s">
        <v>387</v>
      </c>
      <c r="C11" s="393" t="s">
        <v>388</v>
      </c>
      <c r="D11" s="394">
        <v>203687.5</v>
      </c>
      <c r="E11" s="410"/>
      <c r="F11" s="415"/>
      <c r="G11" s="397"/>
      <c r="H11" s="397"/>
      <c r="I11" s="397"/>
    </row>
    <row r="12" spans="1:9" s="16" customFormat="1" ht="24.75" customHeight="1">
      <c r="A12" s="48" t="s">
        <v>291</v>
      </c>
      <c r="B12" s="392" t="s">
        <v>389</v>
      </c>
      <c r="C12" s="393" t="s">
        <v>390</v>
      </c>
      <c r="D12" s="394">
        <v>-160000</v>
      </c>
      <c r="E12" s="410"/>
      <c r="F12" s="415"/>
      <c r="G12" s="397"/>
      <c r="H12" s="397"/>
      <c r="I12" s="397"/>
    </row>
    <row r="13" spans="1:9" s="16" customFormat="1" ht="24.75" customHeight="1">
      <c r="A13" s="402">
        <v>243692</v>
      </c>
      <c r="B13" s="403" t="s">
        <v>391</v>
      </c>
      <c r="C13" s="404" t="s">
        <v>386</v>
      </c>
      <c r="D13" s="405">
        <v>-50000</v>
      </c>
      <c r="E13" s="411">
        <v>-25416.67</v>
      </c>
      <c r="F13" s="411">
        <f>-(295.83+750)</f>
        <v>-1045.83</v>
      </c>
      <c r="G13" s="394">
        <v>-750</v>
      </c>
      <c r="H13" s="394">
        <v>10450</v>
      </c>
      <c r="I13" s="394">
        <v>10450</v>
      </c>
    </row>
    <row r="14" spans="1:9" s="16" customFormat="1" ht="24.75" customHeight="1">
      <c r="A14" s="333">
        <v>243706</v>
      </c>
      <c r="B14" s="389" t="s">
        <v>392</v>
      </c>
      <c r="C14" s="390" t="s">
        <v>386</v>
      </c>
      <c r="D14" s="391">
        <v>-160000</v>
      </c>
      <c r="E14" s="412"/>
      <c r="F14" s="413"/>
      <c r="G14" s="396"/>
      <c r="H14" s="396"/>
      <c r="I14" s="396"/>
    </row>
    <row r="15" spans="1:9" s="16" customFormat="1" ht="24.75" customHeight="1">
      <c r="A15" s="333">
        <v>243708</v>
      </c>
      <c r="B15" s="389" t="s">
        <v>393</v>
      </c>
      <c r="C15" s="390" t="s">
        <v>394</v>
      </c>
      <c r="D15" s="391">
        <v>203687.5</v>
      </c>
      <c r="E15" s="416"/>
      <c r="F15" s="413"/>
      <c r="G15" s="391"/>
      <c r="H15" s="391"/>
      <c r="I15" s="391"/>
    </row>
    <row r="16" spans="1:9" s="16" customFormat="1" ht="24.75" customHeight="1">
      <c r="A16" s="333">
        <v>243709</v>
      </c>
      <c r="B16" s="389" t="s">
        <v>395</v>
      </c>
      <c r="C16" s="390" t="s">
        <v>396</v>
      </c>
      <c r="D16" s="391">
        <v>-35000</v>
      </c>
      <c r="E16" s="414">
        <v>-25416.67</v>
      </c>
      <c r="F16" s="414">
        <f>-(295.83+750)</f>
        <v>-1045.83</v>
      </c>
      <c r="G16" s="391">
        <v>14250</v>
      </c>
      <c r="H16" s="391">
        <v>10450</v>
      </c>
      <c r="I16" s="391">
        <v>10450</v>
      </c>
    </row>
    <row r="17" spans="1:9" s="16" customFormat="1" ht="24.75" customHeight="1">
      <c r="A17" s="48">
        <v>243738</v>
      </c>
      <c r="B17" s="392" t="s">
        <v>397</v>
      </c>
      <c r="C17" s="393" t="s">
        <v>398</v>
      </c>
      <c r="D17" s="394">
        <v>203687.5</v>
      </c>
      <c r="E17" s="410"/>
      <c r="F17" s="415"/>
      <c r="G17" s="397"/>
      <c r="H17" s="397"/>
      <c r="I17" s="397"/>
    </row>
    <row r="18" spans="1:9" s="16" customFormat="1" ht="24.75" customHeight="1">
      <c r="A18" s="48">
        <v>243739</v>
      </c>
      <c r="B18" s="392" t="s">
        <v>399</v>
      </c>
      <c r="C18" s="393" t="s">
        <v>396</v>
      </c>
      <c r="D18" s="394">
        <v>-35000</v>
      </c>
      <c r="E18" s="410"/>
      <c r="F18" s="415"/>
      <c r="G18" s="397"/>
      <c r="H18" s="397"/>
      <c r="I18" s="397"/>
    </row>
    <row r="19" spans="1:9" s="16" customFormat="1" ht="24.75" customHeight="1">
      <c r="A19" s="48">
        <v>243740</v>
      </c>
      <c r="B19" s="392" t="s">
        <v>400</v>
      </c>
      <c r="C19" s="393" t="s">
        <v>396</v>
      </c>
      <c r="D19" s="394">
        <v>-160000</v>
      </c>
      <c r="E19" s="411">
        <v>-25416.67</v>
      </c>
      <c r="F19" s="411">
        <f>-(295.83+750)</f>
        <v>-1045.83</v>
      </c>
      <c r="G19" s="394">
        <v>14250</v>
      </c>
      <c r="H19" s="394">
        <v>10450</v>
      </c>
      <c r="I19" s="394">
        <v>10450</v>
      </c>
    </row>
    <row r="20" spans="1:9" s="16" customFormat="1" ht="24.75" customHeight="1">
      <c r="A20" s="333">
        <v>243769</v>
      </c>
      <c r="B20" s="389" t="s">
        <v>401</v>
      </c>
      <c r="C20" s="390" t="s">
        <v>402</v>
      </c>
      <c r="D20" s="391">
        <v>203687.5</v>
      </c>
      <c r="E20" s="412"/>
      <c r="F20" s="413"/>
      <c r="G20" s="396"/>
      <c r="H20" s="396"/>
      <c r="I20" s="396"/>
    </row>
    <row r="21" spans="1:9" s="16" customFormat="1" ht="24.75" customHeight="1">
      <c r="A21" s="333">
        <v>243770</v>
      </c>
      <c r="B21" s="389" t="s">
        <v>403</v>
      </c>
      <c r="C21" s="390" t="s">
        <v>396</v>
      </c>
      <c r="D21" s="391">
        <v>-35000</v>
      </c>
      <c r="E21" s="412"/>
      <c r="F21" s="413"/>
      <c r="G21" s="396"/>
      <c r="H21" s="396"/>
      <c r="I21" s="396"/>
    </row>
    <row r="22" spans="1:9" s="16" customFormat="1" ht="24.75" customHeight="1">
      <c r="A22" s="333">
        <v>243770</v>
      </c>
      <c r="B22" s="389" t="s">
        <v>403</v>
      </c>
      <c r="C22" s="390" t="s">
        <v>396</v>
      </c>
      <c r="D22" s="391">
        <v>-160000</v>
      </c>
      <c r="E22" s="414">
        <v>-25416.67</v>
      </c>
      <c r="F22" s="414">
        <f>-(295.83+750)</f>
        <v>-1045.83</v>
      </c>
      <c r="G22" s="391">
        <v>14250</v>
      </c>
      <c r="H22" s="391">
        <v>10450</v>
      </c>
      <c r="I22" s="391">
        <v>10450</v>
      </c>
    </row>
    <row r="23" spans="1:9" s="16" customFormat="1" ht="24.75" customHeight="1">
      <c r="A23" s="48">
        <v>243799</v>
      </c>
      <c r="B23" s="392" t="s">
        <v>404</v>
      </c>
      <c r="C23" s="393" t="s">
        <v>405</v>
      </c>
      <c r="D23" s="394">
        <v>203687.5</v>
      </c>
      <c r="E23" s="410"/>
      <c r="F23" s="415"/>
      <c r="G23" s="397"/>
      <c r="H23" s="397"/>
      <c r="I23" s="397"/>
    </row>
    <row r="24" spans="1:9" s="16" customFormat="1" ht="24.75" customHeight="1">
      <c r="A24" s="48">
        <v>243799</v>
      </c>
      <c r="B24" s="392" t="s">
        <v>406</v>
      </c>
      <c r="C24" s="393" t="s">
        <v>396</v>
      </c>
      <c r="D24" s="394">
        <v>-160000</v>
      </c>
      <c r="E24" s="410"/>
      <c r="F24" s="415"/>
      <c r="G24" s="397"/>
      <c r="H24" s="397"/>
      <c r="I24" s="397"/>
    </row>
    <row r="25" spans="1:9" s="16" customFormat="1" ht="24.75" customHeight="1">
      <c r="A25" s="48">
        <v>243799</v>
      </c>
      <c r="B25" s="392" t="s">
        <v>406</v>
      </c>
      <c r="C25" s="393" t="s">
        <v>396</v>
      </c>
      <c r="D25" s="394">
        <v>-35000</v>
      </c>
      <c r="E25" s="411">
        <v>-25416.67</v>
      </c>
      <c r="F25" s="411">
        <f>-(295.83+750)</f>
        <v>-1045.83</v>
      </c>
      <c r="G25" s="394">
        <v>14250</v>
      </c>
      <c r="H25" s="394">
        <v>10450</v>
      </c>
      <c r="I25" s="394">
        <v>10450</v>
      </c>
    </row>
    <row r="26" spans="1:9" s="16" customFormat="1" ht="24.75" customHeight="1">
      <c r="A26" s="333">
        <v>243830</v>
      </c>
      <c r="B26" s="389" t="s">
        <v>407</v>
      </c>
      <c r="C26" s="390" t="s">
        <v>408</v>
      </c>
      <c r="D26" s="391">
        <v>203687.5</v>
      </c>
      <c r="E26" s="412"/>
      <c r="F26" s="413"/>
      <c r="G26" s="396"/>
      <c r="H26" s="396"/>
      <c r="I26" s="396"/>
    </row>
    <row r="27" spans="1:9" s="16" customFormat="1" ht="24.75" customHeight="1">
      <c r="A27" s="333">
        <v>243830</v>
      </c>
      <c r="B27" s="389" t="s">
        <v>409</v>
      </c>
      <c r="C27" s="390" t="s">
        <v>410</v>
      </c>
      <c r="D27" s="391">
        <v>-160000</v>
      </c>
      <c r="E27" s="417"/>
      <c r="F27" s="417"/>
      <c r="G27" s="406"/>
      <c r="H27" s="406"/>
      <c r="I27" s="406"/>
    </row>
    <row r="28" spans="1:9" s="16" customFormat="1" ht="24.75" customHeight="1">
      <c r="A28" s="333">
        <v>243830</v>
      </c>
      <c r="B28" s="389" t="s">
        <v>409</v>
      </c>
      <c r="C28" s="390" t="s">
        <v>410</v>
      </c>
      <c r="D28" s="391">
        <v>-35000</v>
      </c>
      <c r="E28" s="414">
        <v>-25416.67</v>
      </c>
      <c r="F28" s="414">
        <f>-(295.83+750)</f>
        <v>-1045.83</v>
      </c>
      <c r="G28" s="391">
        <v>14250</v>
      </c>
      <c r="H28" s="391">
        <v>10450</v>
      </c>
      <c r="I28" s="391">
        <v>10450</v>
      </c>
    </row>
    <row r="29" spans="1:9" s="16" customFormat="1" ht="24.75" customHeight="1">
      <c r="A29" s="49"/>
      <c r="B29" s="17"/>
      <c r="C29" s="18"/>
      <c r="D29" s="233"/>
      <c r="E29" s="418"/>
      <c r="F29" s="419"/>
      <c r="G29" s="398"/>
      <c r="H29" s="398"/>
      <c r="I29" s="398"/>
    </row>
    <row r="30" spans="1:9" s="16" customFormat="1" ht="24.75" customHeight="1" thickBot="1">
      <c r="A30" s="558" t="s">
        <v>4</v>
      </c>
      <c r="B30" s="559"/>
      <c r="C30" s="560"/>
      <c r="D30" s="234">
        <f>SUM(D6:D29)</f>
        <v>27812.5</v>
      </c>
      <c r="E30" s="420">
        <f>SUM(E6:E29)</f>
        <v>-177916.69</v>
      </c>
      <c r="F30" s="420">
        <f t="shared" ref="F30:I30" si="0">SUM(F6:F29)</f>
        <v>-22320.810000000005</v>
      </c>
      <c r="G30" s="399">
        <f t="shared" si="0"/>
        <v>84750</v>
      </c>
      <c r="H30" s="399">
        <f t="shared" si="0"/>
        <v>70150</v>
      </c>
      <c r="I30" s="399">
        <f t="shared" si="0"/>
        <v>73150</v>
      </c>
    </row>
    <row r="31" spans="1:9" s="16" customFormat="1" ht="24.75" customHeight="1" thickTop="1">
      <c r="A31" s="50"/>
      <c r="B31" s="23"/>
      <c r="C31" s="24" t="s">
        <v>15</v>
      </c>
      <c r="D31" s="168">
        <v>27812.5</v>
      </c>
      <c r="E31" s="388"/>
      <c r="F31" s="388"/>
      <c r="G31" s="388"/>
    </row>
    <row r="32" spans="1:9" s="16" customFormat="1" ht="24.9" customHeight="1">
      <c r="A32" s="33"/>
      <c r="B32" s="33"/>
      <c r="C32" s="24" t="s">
        <v>11</v>
      </c>
      <c r="D32" s="235">
        <f>D30-D31</f>
        <v>0</v>
      </c>
      <c r="E32" s="219"/>
      <c r="F32" s="219"/>
      <c r="G32" s="219"/>
    </row>
  </sheetData>
  <mergeCells count="4">
    <mergeCell ref="A30:C30"/>
    <mergeCell ref="A1:I1"/>
    <mergeCell ref="A2:I2"/>
    <mergeCell ref="A3:I3"/>
  </mergeCells>
  <pageMargins left="0.7" right="0.7" top="0.75" bottom="0.75" header="0.3" footer="0.3"/>
  <pageSetup scale="53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4414F-A85A-4C84-8C4D-453B9EB13885}">
  <sheetPr>
    <tabColor theme="5" tint="0.59999389629810485"/>
  </sheetPr>
  <dimension ref="A1:Q84"/>
  <sheetViews>
    <sheetView view="pageBreakPreview" zoomScaleNormal="100" zoomScaleSheetLayoutView="100" workbookViewId="0">
      <pane xSplit="6" ySplit="5" topLeftCell="G78" activePane="bottomRight" state="frozen"/>
      <selection pane="topRight" activeCell="G1" sqref="G1"/>
      <selection pane="bottomLeft" activeCell="A2" sqref="A2"/>
      <selection pane="bottomRight" activeCell="M77" sqref="M77"/>
    </sheetView>
  </sheetViews>
  <sheetFormatPr defaultRowHeight="21"/>
  <cols>
    <col min="1" max="1" width="13.75" style="378" customWidth="1"/>
    <col min="2" max="2" width="13.75" customWidth="1"/>
    <col min="3" max="3" width="16.625" style="374" customWidth="1"/>
    <col min="7" max="11" width="15.875" style="376" customWidth="1"/>
    <col min="12" max="13" width="13.75" style="376" customWidth="1"/>
    <col min="14" max="17" width="9" style="376"/>
  </cols>
  <sheetData>
    <row r="1" spans="1:11">
      <c r="A1" s="421" t="str">
        <f>'1111-00 CASH'!A1</f>
        <v>TANTAN TRANSLATION STUDIO CO.,LTD.</v>
      </c>
    </row>
    <row r="2" spans="1:11">
      <c r="A2" s="421" t="s">
        <v>724</v>
      </c>
    </row>
    <row r="3" spans="1:11">
      <c r="A3" s="421" t="str">
        <f>+'1113-01 SA KBANK 5639'!A3</f>
        <v>AS OF JULY 2024</v>
      </c>
    </row>
    <row r="4" spans="1:11">
      <c r="A4" s="421"/>
    </row>
    <row r="5" spans="1:11" ht="42">
      <c r="A5" s="383" t="s">
        <v>672</v>
      </c>
      <c r="B5" s="383" t="s">
        <v>709</v>
      </c>
      <c r="C5" s="384" t="s">
        <v>710</v>
      </c>
      <c r="D5" s="383" t="s">
        <v>711</v>
      </c>
      <c r="E5" s="383" t="s">
        <v>712</v>
      </c>
      <c r="F5" s="383" t="s">
        <v>713</v>
      </c>
      <c r="G5" s="385" t="s">
        <v>714</v>
      </c>
      <c r="H5" s="385" t="s">
        <v>715</v>
      </c>
      <c r="I5" s="386" t="s">
        <v>716</v>
      </c>
      <c r="J5" s="386" t="s">
        <v>717</v>
      </c>
      <c r="K5" s="385" t="s">
        <v>718</v>
      </c>
    </row>
    <row r="6" spans="1:11">
      <c r="A6" s="377">
        <v>243619</v>
      </c>
      <c r="B6" t="s">
        <v>708</v>
      </c>
      <c r="C6" s="375" t="s">
        <v>687</v>
      </c>
      <c r="D6" t="s">
        <v>692</v>
      </c>
      <c r="E6" t="s">
        <v>693</v>
      </c>
      <c r="F6" t="s">
        <v>694</v>
      </c>
      <c r="G6" s="376">
        <v>160000</v>
      </c>
      <c r="H6" s="376">
        <v>25416.67</v>
      </c>
      <c r="I6" s="376">
        <v>0</v>
      </c>
      <c r="J6" s="376">
        <v>0</v>
      </c>
      <c r="K6" s="376">
        <f>SUM(G6)-H6-I6</f>
        <v>134583.33000000002</v>
      </c>
    </row>
    <row r="7" spans="1:11">
      <c r="A7" s="377">
        <v>243619</v>
      </c>
      <c r="B7" t="s">
        <v>704</v>
      </c>
      <c r="C7" s="375" t="s">
        <v>688</v>
      </c>
      <c r="D7" t="s">
        <v>695</v>
      </c>
      <c r="E7" t="s">
        <v>696</v>
      </c>
      <c r="F7" t="s">
        <v>697</v>
      </c>
      <c r="G7" s="376">
        <v>35000</v>
      </c>
      <c r="H7" s="376">
        <v>295.83</v>
      </c>
      <c r="I7" s="376">
        <v>750</v>
      </c>
      <c r="J7" s="376">
        <v>750</v>
      </c>
      <c r="K7" s="376">
        <f t="shared" ref="K7:K10" si="0">SUM(G7)-H7-I7</f>
        <v>33954.17</v>
      </c>
    </row>
    <row r="8" spans="1:11">
      <c r="A8" s="377">
        <v>243619</v>
      </c>
      <c r="B8" t="s">
        <v>705</v>
      </c>
      <c r="C8" s="375" t="s">
        <v>689</v>
      </c>
      <c r="D8" t="s">
        <v>692</v>
      </c>
      <c r="E8" t="s">
        <v>698</v>
      </c>
      <c r="F8" t="s">
        <v>699</v>
      </c>
      <c r="G8" s="376">
        <v>15000</v>
      </c>
      <c r="H8" s="376">
        <v>0</v>
      </c>
      <c r="I8" s="376">
        <v>750</v>
      </c>
      <c r="J8" s="376">
        <v>750</v>
      </c>
      <c r="K8" s="376">
        <f t="shared" si="0"/>
        <v>14250</v>
      </c>
    </row>
    <row r="9" spans="1:11">
      <c r="A9" s="377">
        <v>243619</v>
      </c>
      <c r="B9" t="s">
        <v>706</v>
      </c>
      <c r="C9" s="375" t="s">
        <v>690</v>
      </c>
      <c r="D9" t="s">
        <v>695</v>
      </c>
      <c r="E9" t="s">
        <v>700</v>
      </c>
      <c r="F9" t="s">
        <v>701</v>
      </c>
      <c r="G9" s="376">
        <v>11000</v>
      </c>
      <c r="H9" s="376">
        <v>0</v>
      </c>
      <c r="I9" s="376">
        <v>550</v>
      </c>
      <c r="J9" s="376">
        <v>550</v>
      </c>
      <c r="K9" s="376">
        <f t="shared" si="0"/>
        <v>10450</v>
      </c>
    </row>
    <row r="10" spans="1:11">
      <c r="A10" s="377">
        <v>243619</v>
      </c>
      <c r="B10" t="s">
        <v>707</v>
      </c>
      <c r="C10" s="375" t="s">
        <v>691</v>
      </c>
      <c r="D10" t="s">
        <v>692</v>
      </c>
      <c r="E10" t="s">
        <v>702</v>
      </c>
      <c r="F10" t="s">
        <v>703</v>
      </c>
      <c r="G10" s="376">
        <v>11000</v>
      </c>
      <c r="H10" s="376">
        <v>0</v>
      </c>
      <c r="I10" s="376">
        <v>550</v>
      </c>
      <c r="J10" s="376">
        <v>550</v>
      </c>
      <c r="K10" s="376">
        <f t="shared" si="0"/>
        <v>10450</v>
      </c>
    </row>
    <row r="11" spans="1:11">
      <c r="A11" s="379">
        <v>243619</v>
      </c>
      <c r="B11" s="380" t="s">
        <v>686</v>
      </c>
      <c r="C11" s="381"/>
      <c r="D11" s="380"/>
      <c r="E11" s="380"/>
      <c r="F11" s="380"/>
      <c r="G11" s="382">
        <f t="shared" ref="G11:H11" si="1">SUM(G6:G10)</f>
        <v>232000</v>
      </c>
      <c r="H11" s="382">
        <f t="shared" si="1"/>
        <v>25712.5</v>
      </c>
      <c r="I11" s="382">
        <f>SUM(I6:I10)</f>
        <v>2600</v>
      </c>
      <c r="J11" s="382">
        <f>SUM(J6:J10)</f>
        <v>2600</v>
      </c>
      <c r="K11" s="382">
        <f>SUM(K6:K10)</f>
        <v>203687.5</v>
      </c>
    </row>
    <row r="12" spans="1:11">
      <c r="A12" s="377">
        <v>243650</v>
      </c>
      <c r="B12" t="s">
        <v>708</v>
      </c>
      <c r="C12" s="375" t="s">
        <v>687</v>
      </c>
      <c r="D12" t="s">
        <v>692</v>
      </c>
      <c r="E12" t="s">
        <v>693</v>
      </c>
      <c r="F12" t="s">
        <v>694</v>
      </c>
      <c r="G12" s="376">
        <v>160000</v>
      </c>
      <c r="H12" s="376">
        <v>25416.67</v>
      </c>
      <c r="I12" s="376">
        <v>0</v>
      </c>
      <c r="J12" s="376">
        <v>0</v>
      </c>
      <c r="K12" s="376">
        <f>SUM(G12)-H12-I12</f>
        <v>134583.33000000002</v>
      </c>
    </row>
    <row r="13" spans="1:11">
      <c r="A13" s="377">
        <v>243650</v>
      </c>
      <c r="B13" t="s">
        <v>704</v>
      </c>
      <c r="C13" s="375" t="s">
        <v>688</v>
      </c>
      <c r="D13" t="s">
        <v>695</v>
      </c>
      <c r="E13" t="s">
        <v>696</v>
      </c>
      <c r="F13" t="s">
        <v>697</v>
      </c>
      <c r="G13" s="376">
        <v>35000</v>
      </c>
      <c r="H13" s="376">
        <v>295.83</v>
      </c>
      <c r="I13" s="376">
        <v>750</v>
      </c>
      <c r="J13" s="376">
        <v>750</v>
      </c>
      <c r="K13" s="376">
        <f t="shared" ref="K13:K16" si="2">SUM(G13)-H13-I13</f>
        <v>33954.17</v>
      </c>
    </row>
    <row r="14" spans="1:11">
      <c r="A14" s="377">
        <v>243650</v>
      </c>
      <c r="B14" t="s">
        <v>705</v>
      </c>
      <c r="C14" s="375" t="s">
        <v>689</v>
      </c>
      <c r="D14" t="s">
        <v>692</v>
      </c>
      <c r="E14" t="s">
        <v>698</v>
      </c>
      <c r="F14" t="s">
        <v>699</v>
      </c>
      <c r="G14" s="376">
        <v>15000</v>
      </c>
      <c r="H14" s="376">
        <v>0</v>
      </c>
      <c r="I14" s="376">
        <v>750</v>
      </c>
      <c r="J14" s="376">
        <v>750</v>
      </c>
      <c r="K14" s="376">
        <f t="shared" si="2"/>
        <v>14250</v>
      </c>
    </row>
    <row r="15" spans="1:11">
      <c r="A15" s="377">
        <v>243650</v>
      </c>
      <c r="B15" t="s">
        <v>706</v>
      </c>
      <c r="C15" s="375" t="s">
        <v>690</v>
      </c>
      <c r="D15" t="s">
        <v>695</v>
      </c>
      <c r="E15" t="s">
        <v>700</v>
      </c>
      <c r="F15" t="s">
        <v>701</v>
      </c>
      <c r="G15" s="376">
        <v>11000</v>
      </c>
      <c r="H15" s="376">
        <v>0</v>
      </c>
      <c r="I15" s="376">
        <v>550</v>
      </c>
      <c r="J15" s="376">
        <v>550</v>
      </c>
      <c r="K15" s="376">
        <f t="shared" si="2"/>
        <v>10450</v>
      </c>
    </row>
    <row r="16" spans="1:11">
      <c r="A16" s="377">
        <v>243650</v>
      </c>
      <c r="B16" t="s">
        <v>707</v>
      </c>
      <c r="C16" s="375" t="s">
        <v>691</v>
      </c>
      <c r="D16" t="s">
        <v>692</v>
      </c>
      <c r="E16" t="s">
        <v>702</v>
      </c>
      <c r="F16" t="s">
        <v>703</v>
      </c>
      <c r="G16" s="376">
        <v>11000</v>
      </c>
      <c r="H16" s="376">
        <v>0</v>
      </c>
      <c r="I16" s="376">
        <v>550</v>
      </c>
      <c r="J16" s="376">
        <v>550</v>
      </c>
      <c r="K16" s="376">
        <f t="shared" si="2"/>
        <v>10450</v>
      </c>
    </row>
    <row r="17" spans="1:11">
      <c r="A17" s="379">
        <v>243650</v>
      </c>
      <c r="B17" s="380" t="s">
        <v>686</v>
      </c>
      <c r="C17" s="381"/>
      <c r="D17" s="380"/>
      <c r="E17" s="380"/>
      <c r="F17" s="380"/>
      <c r="G17" s="382">
        <f t="shared" ref="G17" si="3">SUM(G12:G16)</f>
        <v>232000</v>
      </c>
      <c r="H17" s="382">
        <f t="shared" ref="H17" si="4">SUM(H12:H16)</f>
        <v>25712.5</v>
      </c>
      <c r="I17" s="382">
        <f>SUM(I12:I16)</f>
        <v>2600</v>
      </c>
      <c r="J17" s="382">
        <f>SUM(J12:J16)</f>
        <v>2600</v>
      </c>
      <c r="K17" s="382">
        <f>SUM(K12:K16)</f>
        <v>203687.5</v>
      </c>
    </row>
    <row r="18" spans="1:11">
      <c r="A18" s="377">
        <v>243678</v>
      </c>
      <c r="B18" t="s">
        <v>708</v>
      </c>
      <c r="C18" s="375" t="s">
        <v>687</v>
      </c>
      <c r="D18" t="s">
        <v>692</v>
      </c>
      <c r="E18" t="s">
        <v>693</v>
      </c>
      <c r="F18" t="s">
        <v>694</v>
      </c>
      <c r="G18" s="376">
        <v>160000</v>
      </c>
      <c r="H18" s="376">
        <v>25416.67</v>
      </c>
      <c r="I18" s="376">
        <v>0</v>
      </c>
      <c r="J18" s="376">
        <v>0</v>
      </c>
      <c r="K18" s="376">
        <f>SUM(G18)-H18-I18</f>
        <v>134583.33000000002</v>
      </c>
    </row>
    <row r="19" spans="1:11">
      <c r="A19" s="377">
        <v>243678</v>
      </c>
      <c r="B19" t="s">
        <v>704</v>
      </c>
      <c r="C19" s="375" t="s">
        <v>688</v>
      </c>
      <c r="D19" t="s">
        <v>695</v>
      </c>
      <c r="E19" t="s">
        <v>696</v>
      </c>
      <c r="F19" t="s">
        <v>697</v>
      </c>
      <c r="G19" s="376">
        <v>35000</v>
      </c>
      <c r="H19" s="376">
        <v>295.83</v>
      </c>
      <c r="I19" s="376">
        <v>750</v>
      </c>
      <c r="J19" s="376">
        <v>750</v>
      </c>
      <c r="K19" s="376">
        <f t="shared" ref="K19:K22" si="5">SUM(G19)-H19-I19</f>
        <v>33954.17</v>
      </c>
    </row>
    <row r="20" spans="1:11">
      <c r="A20" s="377">
        <v>243678</v>
      </c>
      <c r="B20" t="s">
        <v>705</v>
      </c>
      <c r="C20" s="375" t="s">
        <v>689</v>
      </c>
      <c r="D20" t="s">
        <v>692</v>
      </c>
      <c r="E20" t="s">
        <v>698</v>
      </c>
      <c r="F20" t="s">
        <v>699</v>
      </c>
      <c r="G20" s="376">
        <v>15000</v>
      </c>
      <c r="H20" s="376">
        <v>0</v>
      </c>
      <c r="I20" s="376">
        <v>750</v>
      </c>
      <c r="J20" s="376">
        <v>750</v>
      </c>
      <c r="K20" s="376">
        <f t="shared" si="5"/>
        <v>14250</v>
      </c>
    </row>
    <row r="21" spans="1:11">
      <c r="A21" s="377">
        <v>243678</v>
      </c>
      <c r="B21" t="s">
        <v>706</v>
      </c>
      <c r="C21" s="375" t="s">
        <v>690</v>
      </c>
      <c r="D21" t="s">
        <v>695</v>
      </c>
      <c r="E21" t="s">
        <v>700</v>
      </c>
      <c r="F21" t="s">
        <v>701</v>
      </c>
      <c r="G21" s="376">
        <v>11000</v>
      </c>
      <c r="H21" s="376">
        <v>0</v>
      </c>
      <c r="I21" s="376">
        <v>550</v>
      </c>
      <c r="J21" s="376">
        <v>550</v>
      </c>
      <c r="K21" s="376">
        <f t="shared" si="5"/>
        <v>10450</v>
      </c>
    </row>
    <row r="22" spans="1:11">
      <c r="A22" s="377">
        <v>243678</v>
      </c>
      <c r="B22" t="s">
        <v>707</v>
      </c>
      <c r="C22" s="375" t="s">
        <v>691</v>
      </c>
      <c r="D22" t="s">
        <v>692</v>
      </c>
      <c r="E22" t="s">
        <v>702</v>
      </c>
      <c r="F22" t="s">
        <v>703</v>
      </c>
      <c r="G22" s="376">
        <v>11000</v>
      </c>
      <c r="H22" s="376">
        <v>0</v>
      </c>
      <c r="I22" s="376">
        <v>550</v>
      </c>
      <c r="J22" s="376">
        <v>550</v>
      </c>
      <c r="K22" s="376">
        <f t="shared" si="5"/>
        <v>10450</v>
      </c>
    </row>
    <row r="23" spans="1:11">
      <c r="A23" s="379">
        <v>243678</v>
      </c>
      <c r="B23" s="380" t="s">
        <v>686</v>
      </c>
      <c r="C23" s="381"/>
      <c r="D23" s="380"/>
      <c r="E23" s="380"/>
      <c r="F23" s="380"/>
      <c r="G23" s="382">
        <f t="shared" ref="G23" si="6">SUM(G18:G22)</f>
        <v>232000</v>
      </c>
      <c r="H23" s="382">
        <f t="shared" ref="H23" si="7">SUM(H18:H22)</f>
        <v>25712.5</v>
      </c>
      <c r="I23" s="382">
        <f>SUM(I18:I22)</f>
        <v>2600</v>
      </c>
      <c r="J23" s="382">
        <f>SUM(J18:J22)</f>
        <v>2600</v>
      </c>
      <c r="K23" s="382">
        <f>SUM(K18:K22)</f>
        <v>203687.5</v>
      </c>
    </row>
    <row r="24" spans="1:11">
      <c r="A24" s="377">
        <v>243709</v>
      </c>
      <c r="B24" t="s">
        <v>708</v>
      </c>
      <c r="C24" s="375" t="s">
        <v>687</v>
      </c>
      <c r="D24" t="s">
        <v>692</v>
      </c>
      <c r="E24" t="s">
        <v>693</v>
      </c>
      <c r="F24" t="s">
        <v>694</v>
      </c>
      <c r="G24" s="376">
        <v>160000</v>
      </c>
      <c r="H24" s="376">
        <v>25416.67</v>
      </c>
      <c r="I24" s="376">
        <v>0</v>
      </c>
      <c r="J24" s="376">
        <v>0</v>
      </c>
      <c r="K24" s="376">
        <f>SUM(G24)-H24-I24</f>
        <v>134583.33000000002</v>
      </c>
    </row>
    <row r="25" spans="1:11">
      <c r="A25" s="377">
        <v>243709</v>
      </c>
      <c r="B25" t="s">
        <v>704</v>
      </c>
      <c r="C25" s="375" t="s">
        <v>688</v>
      </c>
      <c r="D25" t="s">
        <v>695</v>
      </c>
      <c r="E25" t="s">
        <v>696</v>
      </c>
      <c r="F25" t="s">
        <v>697</v>
      </c>
      <c r="G25" s="376">
        <v>35000</v>
      </c>
      <c r="H25" s="376">
        <v>295.83</v>
      </c>
      <c r="I25" s="376">
        <v>750</v>
      </c>
      <c r="J25" s="376">
        <v>750</v>
      </c>
      <c r="K25" s="376">
        <f t="shared" ref="K25:K28" si="8">SUM(G25)-H25-I25</f>
        <v>33954.17</v>
      </c>
    </row>
    <row r="26" spans="1:11">
      <c r="A26" s="377">
        <v>243709</v>
      </c>
      <c r="B26" t="s">
        <v>705</v>
      </c>
      <c r="C26" s="375" t="s">
        <v>689</v>
      </c>
      <c r="D26" t="s">
        <v>692</v>
      </c>
      <c r="E26" t="s">
        <v>698</v>
      </c>
      <c r="F26" t="s">
        <v>699</v>
      </c>
      <c r="G26" s="376">
        <v>15000</v>
      </c>
      <c r="H26" s="376">
        <v>0</v>
      </c>
      <c r="I26" s="376">
        <v>750</v>
      </c>
      <c r="J26" s="376">
        <v>750</v>
      </c>
      <c r="K26" s="376">
        <f t="shared" si="8"/>
        <v>14250</v>
      </c>
    </row>
    <row r="27" spans="1:11">
      <c r="A27" s="377">
        <v>243709</v>
      </c>
      <c r="B27" t="s">
        <v>706</v>
      </c>
      <c r="C27" s="375" t="s">
        <v>690</v>
      </c>
      <c r="D27" t="s">
        <v>695</v>
      </c>
      <c r="E27" t="s">
        <v>700</v>
      </c>
      <c r="F27" t="s">
        <v>701</v>
      </c>
      <c r="G27" s="376">
        <v>11000</v>
      </c>
      <c r="H27" s="376">
        <v>0</v>
      </c>
      <c r="I27" s="376">
        <v>550</v>
      </c>
      <c r="J27" s="376">
        <v>550</v>
      </c>
      <c r="K27" s="376">
        <f t="shared" si="8"/>
        <v>10450</v>
      </c>
    </row>
    <row r="28" spans="1:11">
      <c r="A28" s="377">
        <v>243709</v>
      </c>
      <c r="B28" t="s">
        <v>707</v>
      </c>
      <c r="C28" s="375" t="s">
        <v>691</v>
      </c>
      <c r="D28" t="s">
        <v>692</v>
      </c>
      <c r="E28" t="s">
        <v>702</v>
      </c>
      <c r="F28" t="s">
        <v>703</v>
      </c>
      <c r="G28" s="376">
        <v>11000</v>
      </c>
      <c r="H28" s="376">
        <v>0</v>
      </c>
      <c r="I28" s="376">
        <v>550</v>
      </c>
      <c r="J28" s="376">
        <v>550</v>
      </c>
      <c r="K28" s="376">
        <f t="shared" si="8"/>
        <v>10450</v>
      </c>
    </row>
    <row r="29" spans="1:11">
      <c r="A29" s="379">
        <v>243709</v>
      </c>
      <c r="B29" s="380" t="s">
        <v>686</v>
      </c>
      <c r="C29" s="381"/>
      <c r="D29" s="380"/>
      <c r="E29" s="380"/>
      <c r="F29" s="380"/>
      <c r="G29" s="382">
        <f t="shared" ref="G29" si="9">SUM(G24:G28)</f>
        <v>232000</v>
      </c>
      <c r="H29" s="382">
        <f t="shared" ref="H29" si="10">SUM(H24:H28)</f>
        <v>25712.5</v>
      </c>
      <c r="I29" s="382">
        <f>SUM(I24:I28)</f>
        <v>2600</v>
      </c>
      <c r="J29" s="382">
        <f>SUM(J24:J28)</f>
        <v>2600</v>
      </c>
      <c r="K29" s="382">
        <f>SUM(K24:K28)</f>
        <v>203687.5</v>
      </c>
    </row>
    <row r="30" spans="1:11">
      <c r="A30" s="377">
        <v>243739</v>
      </c>
      <c r="B30" t="s">
        <v>708</v>
      </c>
      <c r="C30" s="375" t="s">
        <v>687</v>
      </c>
      <c r="D30" t="s">
        <v>692</v>
      </c>
      <c r="E30" t="s">
        <v>693</v>
      </c>
      <c r="F30" t="s">
        <v>694</v>
      </c>
      <c r="G30" s="376">
        <v>160000</v>
      </c>
      <c r="H30" s="376">
        <v>25416.67</v>
      </c>
      <c r="I30" s="376">
        <v>0</v>
      </c>
      <c r="J30" s="376">
        <v>0</v>
      </c>
      <c r="K30" s="376">
        <f>SUM(G30)-H30-I30</f>
        <v>134583.33000000002</v>
      </c>
    </row>
    <row r="31" spans="1:11">
      <c r="A31" s="377">
        <v>243739</v>
      </c>
      <c r="B31" t="s">
        <v>704</v>
      </c>
      <c r="C31" s="375" t="s">
        <v>688</v>
      </c>
      <c r="D31" t="s">
        <v>695</v>
      </c>
      <c r="E31" t="s">
        <v>696</v>
      </c>
      <c r="F31" t="s">
        <v>697</v>
      </c>
      <c r="G31" s="376">
        <v>35000</v>
      </c>
      <c r="H31" s="376">
        <v>295.83</v>
      </c>
      <c r="I31" s="376">
        <v>750</v>
      </c>
      <c r="J31" s="376">
        <v>750</v>
      </c>
      <c r="K31" s="376">
        <f t="shared" ref="K31:K34" si="11">SUM(G31)-H31-I31</f>
        <v>33954.17</v>
      </c>
    </row>
    <row r="32" spans="1:11">
      <c r="A32" s="377">
        <v>243739</v>
      </c>
      <c r="B32" t="s">
        <v>705</v>
      </c>
      <c r="C32" s="375" t="s">
        <v>689</v>
      </c>
      <c r="D32" t="s">
        <v>692</v>
      </c>
      <c r="E32" t="s">
        <v>698</v>
      </c>
      <c r="F32" t="s">
        <v>699</v>
      </c>
      <c r="G32" s="376">
        <v>15000</v>
      </c>
      <c r="H32" s="376">
        <v>0</v>
      </c>
      <c r="I32" s="376">
        <v>750</v>
      </c>
      <c r="J32" s="376">
        <v>750</v>
      </c>
      <c r="K32" s="376">
        <f t="shared" si="11"/>
        <v>14250</v>
      </c>
    </row>
    <row r="33" spans="1:11">
      <c r="A33" s="377">
        <v>243739</v>
      </c>
      <c r="B33" t="s">
        <v>706</v>
      </c>
      <c r="C33" s="375" t="s">
        <v>690</v>
      </c>
      <c r="D33" t="s">
        <v>695</v>
      </c>
      <c r="E33" t="s">
        <v>700</v>
      </c>
      <c r="F33" t="s">
        <v>701</v>
      </c>
      <c r="G33" s="376">
        <v>11000</v>
      </c>
      <c r="H33" s="376">
        <v>0</v>
      </c>
      <c r="I33" s="376">
        <v>550</v>
      </c>
      <c r="J33" s="376">
        <v>550</v>
      </c>
      <c r="K33" s="376">
        <f t="shared" si="11"/>
        <v>10450</v>
      </c>
    </row>
    <row r="34" spans="1:11">
      <c r="A34" s="377">
        <v>243739</v>
      </c>
      <c r="B34" t="s">
        <v>707</v>
      </c>
      <c r="C34" s="375" t="s">
        <v>691</v>
      </c>
      <c r="D34" t="s">
        <v>692</v>
      </c>
      <c r="E34" t="s">
        <v>702</v>
      </c>
      <c r="F34" t="s">
        <v>703</v>
      </c>
      <c r="G34" s="376">
        <v>11000</v>
      </c>
      <c r="H34" s="376">
        <v>0</v>
      </c>
      <c r="I34" s="376">
        <v>550</v>
      </c>
      <c r="J34" s="376">
        <v>550</v>
      </c>
      <c r="K34" s="376">
        <f t="shared" si="11"/>
        <v>10450</v>
      </c>
    </row>
    <row r="35" spans="1:11">
      <c r="A35" s="379">
        <v>243739</v>
      </c>
      <c r="B35" s="380" t="s">
        <v>686</v>
      </c>
      <c r="C35" s="381"/>
      <c r="D35" s="380"/>
      <c r="E35" s="380"/>
      <c r="F35" s="380"/>
      <c r="G35" s="382">
        <f t="shared" ref="G35" si="12">SUM(G30:G34)</f>
        <v>232000</v>
      </c>
      <c r="H35" s="382">
        <f t="shared" ref="H35" si="13">SUM(H30:H34)</f>
        <v>25712.5</v>
      </c>
      <c r="I35" s="382">
        <f>SUM(I30:I34)</f>
        <v>2600</v>
      </c>
      <c r="J35" s="382">
        <f>SUM(J30:J34)</f>
        <v>2600</v>
      </c>
      <c r="K35" s="382">
        <f>SUM(K30:K34)</f>
        <v>203687.5</v>
      </c>
    </row>
    <row r="36" spans="1:11">
      <c r="A36" s="377">
        <v>243770</v>
      </c>
      <c r="B36" t="s">
        <v>708</v>
      </c>
      <c r="C36" s="375" t="s">
        <v>687</v>
      </c>
      <c r="D36" t="s">
        <v>692</v>
      </c>
      <c r="E36" t="s">
        <v>693</v>
      </c>
      <c r="F36" t="s">
        <v>694</v>
      </c>
      <c r="G36" s="376">
        <v>160000</v>
      </c>
      <c r="H36" s="376">
        <v>25416.67</v>
      </c>
      <c r="I36" s="376">
        <v>0</v>
      </c>
      <c r="J36" s="376">
        <v>0</v>
      </c>
      <c r="K36" s="376">
        <f>SUM(G36)-H36-I36</f>
        <v>134583.33000000002</v>
      </c>
    </row>
    <row r="37" spans="1:11">
      <c r="A37" s="377">
        <v>243770</v>
      </c>
      <c r="B37" t="s">
        <v>704</v>
      </c>
      <c r="C37" s="375" t="s">
        <v>688</v>
      </c>
      <c r="D37" t="s">
        <v>695</v>
      </c>
      <c r="E37" t="s">
        <v>696</v>
      </c>
      <c r="F37" t="s">
        <v>697</v>
      </c>
      <c r="G37" s="376">
        <v>35000</v>
      </c>
      <c r="H37" s="376">
        <v>295.83</v>
      </c>
      <c r="I37" s="376">
        <v>750</v>
      </c>
      <c r="J37" s="376">
        <v>750</v>
      </c>
      <c r="K37" s="376">
        <f t="shared" ref="K37:K40" si="14">SUM(G37)-H37-I37</f>
        <v>33954.17</v>
      </c>
    </row>
    <row r="38" spans="1:11">
      <c r="A38" s="377">
        <v>243770</v>
      </c>
      <c r="B38" t="s">
        <v>705</v>
      </c>
      <c r="C38" s="375" t="s">
        <v>689</v>
      </c>
      <c r="D38" t="s">
        <v>692</v>
      </c>
      <c r="E38" t="s">
        <v>698</v>
      </c>
      <c r="F38" t="s">
        <v>699</v>
      </c>
      <c r="G38" s="376">
        <v>15000</v>
      </c>
      <c r="H38" s="376">
        <v>0</v>
      </c>
      <c r="I38" s="376">
        <v>750</v>
      </c>
      <c r="J38" s="376">
        <v>750</v>
      </c>
      <c r="K38" s="376">
        <f t="shared" si="14"/>
        <v>14250</v>
      </c>
    </row>
    <row r="39" spans="1:11">
      <c r="A39" s="377">
        <v>243770</v>
      </c>
      <c r="B39" t="s">
        <v>706</v>
      </c>
      <c r="C39" s="375" t="s">
        <v>690</v>
      </c>
      <c r="D39" t="s">
        <v>695</v>
      </c>
      <c r="E39" t="s">
        <v>700</v>
      </c>
      <c r="F39" t="s">
        <v>701</v>
      </c>
      <c r="G39" s="376">
        <v>11000</v>
      </c>
      <c r="H39" s="376">
        <v>0</v>
      </c>
      <c r="I39" s="376">
        <v>550</v>
      </c>
      <c r="J39" s="376">
        <v>550</v>
      </c>
      <c r="K39" s="376">
        <f t="shared" si="14"/>
        <v>10450</v>
      </c>
    </row>
    <row r="40" spans="1:11">
      <c r="A40" s="377">
        <v>243770</v>
      </c>
      <c r="B40" t="s">
        <v>707</v>
      </c>
      <c r="C40" s="375" t="s">
        <v>691</v>
      </c>
      <c r="D40" t="s">
        <v>692</v>
      </c>
      <c r="E40" t="s">
        <v>702</v>
      </c>
      <c r="F40" t="s">
        <v>703</v>
      </c>
      <c r="G40" s="376">
        <v>11000</v>
      </c>
      <c r="H40" s="376">
        <v>0</v>
      </c>
      <c r="I40" s="376">
        <v>550</v>
      </c>
      <c r="J40" s="376">
        <v>550</v>
      </c>
      <c r="K40" s="376">
        <f t="shared" si="14"/>
        <v>10450</v>
      </c>
    </row>
    <row r="41" spans="1:11">
      <c r="A41" s="379">
        <v>243770</v>
      </c>
      <c r="B41" s="380" t="s">
        <v>686</v>
      </c>
      <c r="C41" s="381"/>
      <c r="D41" s="380"/>
      <c r="E41" s="380"/>
      <c r="F41" s="380"/>
      <c r="G41" s="382">
        <f t="shared" ref="G41" si="15">SUM(G36:G40)</f>
        <v>232000</v>
      </c>
      <c r="H41" s="382">
        <f t="shared" ref="H41" si="16">SUM(H36:H40)</f>
        <v>25712.5</v>
      </c>
      <c r="I41" s="382">
        <f>SUM(I36:I40)</f>
        <v>2600</v>
      </c>
      <c r="J41" s="382">
        <f>SUM(J36:J40)</f>
        <v>2600</v>
      </c>
      <c r="K41" s="382">
        <f>SUM(K36:K40)</f>
        <v>203687.5</v>
      </c>
    </row>
    <row r="42" spans="1:11">
      <c r="A42" s="377">
        <v>243800</v>
      </c>
      <c r="B42" t="s">
        <v>708</v>
      </c>
      <c r="C42" s="375" t="s">
        <v>687</v>
      </c>
      <c r="D42" t="s">
        <v>692</v>
      </c>
      <c r="E42" t="s">
        <v>693</v>
      </c>
      <c r="F42" t="s">
        <v>694</v>
      </c>
      <c r="G42" s="376">
        <v>160000</v>
      </c>
      <c r="H42" s="376">
        <v>25416.67</v>
      </c>
      <c r="I42" s="376">
        <v>0</v>
      </c>
      <c r="J42" s="376">
        <v>0</v>
      </c>
      <c r="K42" s="376">
        <f>SUM(G42)-H42-I42</f>
        <v>134583.33000000002</v>
      </c>
    </row>
    <row r="43" spans="1:11">
      <c r="A43" s="377">
        <v>243800</v>
      </c>
      <c r="B43" t="s">
        <v>704</v>
      </c>
      <c r="C43" s="375" t="s">
        <v>688</v>
      </c>
      <c r="D43" t="s">
        <v>695</v>
      </c>
      <c r="E43" t="s">
        <v>696</v>
      </c>
      <c r="F43" t="s">
        <v>697</v>
      </c>
      <c r="G43" s="376">
        <v>35000</v>
      </c>
      <c r="H43" s="376">
        <v>295.83</v>
      </c>
      <c r="I43" s="376">
        <v>750</v>
      </c>
      <c r="J43" s="376">
        <v>750</v>
      </c>
      <c r="K43" s="376">
        <f t="shared" ref="K43:K46" si="17">SUM(G43)-H43-I43</f>
        <v>33954.17</v>
      </c>
    </row>
    <row r="44" spans="1:11">
      <c r="A44" s="377">
        <v>243800</v>
      </c>
      <c r="B44" t="s">
        <v>705</v>
      </c>
      <c r="C44" s="375" t="s">
        <v>689</v>
      </c>
      <c r="D44" t="s">
        <v>692</v>
      </c>
      <c r="E44" t="s">
        <v>698</v>
      </c>
      <c r="F44" t="s">
        <v>699</v>
      </c>
      <c r="G44" s="376">
        <v>15000</v>
      </c>
      <c r="H44" s="376">
        <v>0</v>
      </c>
      <c r="I44" s="376">
        <v>750</v>
      </c>
      <c r="J44" s="376">
        <v>750</v>
      </c>
      <c r="K44" s="376">
        <f t="shared" si="17"/>
        <v>14250</v>
      </c>
    </row>
    <row r="45" spans="1:11">
      <c r="A45" s="377">
        <v>243800</v>
      </c>
      <c r="B45" t="s">
        <v>706</v>
      </c>
      <c r="C45" s="375" t="s">
        <v>690</v>
      </c>
      <c r="D45" t="s">
        <v>695</v>
      </c>
      <c r="E45" t="s">
        <v>700</v>
      </c>
      <c r="F45" t="s">
        <v>701</v>
      </c>
      <c r="G45" s="376">
        <v>11000</v>
      </c>
      <c r="H45" s="376">
        <v>0</v>
      </c>
      <c r="I45" s="376">
        <v>550</v>
      </c>
      <c r="J45" s="376">
        <v>550</v>
      </c>
      <c r="K45" s="376">
        <f t="shared" si="17"/>
        <v>10450</v>
      </c>
    </row>
    <row r="46" spans="1:11">
      <c r="A46" s="377">
        <v>243800</v>
      </c>
      <c r="B46" t="s">
        <v>707</v>
      </c>
      <c r="C46" s="375" t="s">
        <v>691</v>
      </c>
      <c r="D46" t="s">
        <v>692</v>
      </c>
      <c r="E46" t="s">
        <v>702</v>
      </c>
      <c r="F46" t="s">
        <v>703</v>
      </c>
      <c r="G46" s="376">
        <v>11000</v>
      </c>
      <c r="H46" s="376">
        <v>0</v>
      </c>
      <c r="I46" s="376">
        <v>550</v>
      </c>
      <c r="J46" s="376">
        <v>550</v>
      </c>
      <c r="K46" s="376">
        <f t="shared" si="17"/>
        <v>10450</v>
      </c>
    </row>
    <row r="47" spans="1:11">
      <c r="A47" s="379">
        <v>243800</v>
      </c>
      <c r="B47" s="380" t="s">
        <v>686</v>
      </c>
      <c r="C47" s="381"/>
      <c r="D47" s="380"/>
      <c r="E47" s="380"/>
      <c r="F47" s="380"/>
      <c r="G47" s="382">
        <f t="shared" ref="G47" si="18">SUM(G42:G46)</f>
        <v>232000</v>
      </c>
      <c r="H47" s="382">
        <f t="shared" ref="H47" si="19">SUM(H42:H46)</f>
        <v>25712.5</v>
      </c>
      <c r="I47" s="382">
        <f>SUM(I42:I46)</f>
        <v>2600</v>
      </c>
      <c r="J47" s="382">
        <f>SUM(J42:J46)</f>
        <v>2600</v>
      </c>
      <c r="K47" s="382">
        <f>SUM(K42:K46)</f>
        <v>203687.5</v>
      </c>
    </row>
    <row r="48" spans="1:11">
      <c r="A48" s="377">
        <v>243831</v>
      </c>
      <c r="B48" t="s">
        <v>708</v>
      </c>
      <c r="C48" s="375" t="s">
        <v>687</v>
      </c>
      <c r="D48" t="s">
        <v>692</v>
      </c>
      <c r="E48" t="s">
        <v>693</v>
      </c>
      <c r="F48" t="s">
        <v>694</v>
      </c>
      <c r="G48" s="376">
        <v>0</v>
      </c>
      <c r="H48" s="376">
        <v>0</v>
      </c>
      <c r="I48" s="376">
        <v>0</v>
      </c>
      <c r="J48" s="376">
        <v>0</v>
      </c>
      <c r="K48" s="376">
        <f>SUM(G48)-H48-I48</f>
        <v>0</v>
      </c>
    </row>
    <row r="49" spans="1:11">
      <c r="A49" s="377">
        <v>243831</v>
      </c>
      <c r="B49" t="s">
        <v>704</v>
      </c>
      <c r="C49" s="375" t="s">
        <v>688</v>
      </c>
      <c r="D49" t="s">
        <v>695</v>
      </c>
      <c r="E49" t="s">
        <v>696</v>
      </c>
      <c r="F49" t="s">
        <v>697</v>
      </c>
      <c r="G49" s="376">
        <v>0</v>
      </c>
      <c r="H49" s="376">
        <v>0</v>
      </c>
      <c r="I49" s="376">
        <v>0</v>
      </c>
      <c r="J49" s="376">
        <v>0</v>
      </c>
      <c r="K49" s="376">
        <f t="shared" ref="K49:K52" si="20">SUM(G49)-H49-I49</f>
        <v>0</v>
      </c>
    </row>
    <row r="50" spans="1:11">
      <c r="A50" s="377">
        <v>243831</v>
      </c>
      <c r="B50" t="s">
        <v>705</v>
      </c>
      <c r="C50" s="375" t="s">
        <v>689</v>
      </c>
      <c r="D50" t="s">
        <v>692</v>
      </c>
      <c r="E50" t="s">
        <v>698</v>
      </c>
      <c r="F50" t="s">
        <v>699</v>
      </c>
      <c r="G50" s="376">
        <v>0</v>
      </c>
      <c r="H50" s="376">
        <v>0</v>
      </c>
      <c r="I50" s="376">
        <v>0</v>
      </c>
      <c r="J50" s="376">
        <v>0</v>
      </c>
      <c r="K50" s="376">
        <f t="shared" si="20"/>
        <v>0</v>
      </c>
    </row>
    <row r="51" spans="1:11">
      <c r="A51" s="377">
        <v>243831</v>
      </c>
      <c r="B51" t="s">
        <v>706</v>
      </c>
      <c r="C51" s="375" t="s">
        <v>690</v>
      </c>
      <c r="D51" t="s">
        <v>695</v>
      </c>
      <c r="E51" t="s">
        <v>700</v>
      </c>
      <c r="F51" t="s">
        <v>701</v>
      </c>
      <c r="G51" s="376">
        <v>0</v>
      </c>
      <c r="H51" s="376">
        <v>0</v>
      </c>
      <c r="I51" s="376">
        <v>0</v>
      </c>
      <c r="J51" s="376">
        <v>0</v>
      </c>
      <c r="K51" s="376">
        <f t="shared" si="20"/>
        <v>0</v>
      </c>
    </row>
    <row r="52" spans="1:11">
      <c r="A52" s="377">
        <v>243831</v>
      </c>
      <c r="B52" t="s">
        <v>707</v>
      </c>
      <c r="C52" s="375" t="s">
        <v>691</v>
      </c>
      <c r="D52" t="s">
        <v>692</v>
      </c>
      <c r="E52" t="s">
        <v>702</v>
      </c>
      <c r="F52" t="s">
        <v>703</v>
      </c>
      <c r="G52" s="376">
        <v>0</v>
      </c>
      <c r="H52" s="376">
        <v>0</v>
      </c>
      <c r="I52" s="376">
        <v>0</v>
      </c>
      <c r="J52" s="376">
        <v>0</v>
      </c>
      <c r="K52" s="376">
        <f t="shared" si="20"/>
        <v>0</v>
      </c>
    </row>
    <row r="53" spans="1:11">
      <c r="A53" s="379">
        <v>243831</v>
      </c>
      <c r="B53" s="380" t="s">
        <v>686</v>
      </c>
      <c r="C53" s="381"/>
      <c r="D53" s="380"/>
      <c r="E53" s="380"/>
      <c r="F53" s="380"/>
      <c r="G53" s="382">
        <f t="shared" ref="G53" si="21">SUM(G48:G52)</f>
        <v>0</v>
      </c>
      <c r="H53" s="382">
        <f t="shared" ref="H53" si="22">SUM(H48:H52)</f>
        <v>0</v>
      </c>
      <c r="I53" s="382">
        <f>SUM(I48:I52)</f>
        <v>0</v>
      </c>
      <c r="J53" s="382">
        <f>SUM(J48:J52)</f>
        <v>0</v>
      </c>
      <c r="K53" s="382">
        <f>SUM(K48:K52)</f>
        <v>0</v>
      </c>
    </row>
    <row r="54" spans="1:11">
      <c r="A54" s="377">
        <v>243862</v>
      </c>
      <c r="B54" t="s">
        <v>708</v>
      </c>
      <c r="C54" s="375" t="s">
        <v>687</v>
      </c>
      <c r="D54" t="s">
        <v>692</v>
      </c>
      <c r="E54" t="s">
        <v>693</v>
      </c>
      <c r="F54" t="s">
        <v>694</v>
      </c>
      <c r="G54" s="376">
        <v>0</v>
      </c>
      <c r="H54" s="376">
        <v>0</v>
      </c>
      <c r="I54" s="376">
        <v>0</v>
      </c>
      <c r="J54" s="376">
        <v>0</v>
      </c>
      <c r="K54" s="376">
        <f>SUM(G54)-H54-I54</f>
        <v>0</v>
      </c>
    </row>
    <row r="55" spans="1:11">
      <c r="A55" s="377">
        <v>243862</v>
      </c>
      <c r="B55" t="s">
        <v>704</v>
      </c>
      <c r="C55" s="375" t="s">
        <v>688</v>
      </c>
      <c r="D55" t="s">
        <v>695</v>
      </c>
      <c r="E55" t="s">
        <v>696</v>
      </c>
      <c r="F55" t="s">
        <v>697</v>
      </c>
      <c r="G55" s="376">
        <v>0</v>
      </c>
      <c r="H55" s="376">
        <v>0</v>
      </c>
      <c r="I55" s="376">
        <v>0</v>
      </c>
      <c r="J55" s="376">
        <v>0</v>
      </c>
      <c r="K55" s="376">
        <f t="shared" ref="K55:K58" si="23">SUM(G55)-H55-I55</f>
        <v>0</v>
      </c>
    </row>
    <row r="56" spans="1:11">
      <c r="A56" s="377">
        <v>243862</v>
      </c>
      <c r="B56" t="s">
        <v>705</v>
      </c>
      <c r="C56" s="375" t="s">
        <v>689</v>
      </c>
      <c r="D56" t="s">
        <v>692</v>
      </c>
      <c r="E56" t="s">
        <v>698</v>
      </c>
      <c r="F56" t="s">
        <v>699</v>
      </c>
      <c r="G56" s="376">
        <v>0</v>
      </c>
      <c r="H56" s="376">
        <v>0</v>
      </c>
      <c r="I56" s="376">
        <v>0</v>
      </c>
      <c r="J56" s="376">
        <v>0</v>
      </c>
      <c r="K56" s="376">
        <f t="shared" si="23"/>
        <v>0</v>
      </c>
    </row>
    <row r="57" spans="1:11">
      <c r="A57" s="377">
        <v>243862</v>
      </c>
      <c r="B57" t="s">
        <v>706</v>
      </c>
      <c r="C57" s="375" t="s">
        <v>690</v>
      </c>
      <c r="D57" t="s">
        <v>695</v>
      </c>
      <c r="E57" t="s">
        <v>700</v>
      </c>
      <c r="F57" t="s">
        <v>701</v>
      </c>
      <c r="G57" s="376">
        <v>0</v>
      </c>
      <c r="H57" s="376">
        <v>0</v>
      </c>
      <c r="I57" s="376">
        <v>0</v>
      </c>
      <c r="J57" s="376">
        <v>0</v>
      </c>
      <c r="K57" s="376">
        <f t="shared" si="23"/>
        <v>0</v>
      </c>
    </row>
    <row r="58" spans="1:11">
      <c r="A58" s="377">
        <v>243862</v>
      </c>
      <c r="B58" t="s">
        <v>707</v>
      </c>
      <c r="C58" s="375" t="s">
        <v>691</v>
      </c>
      <c r="D58" t="s">
        <v>692</v>
      </c>
      <c r="E58" t="s">
        <v>702</v>
      </c>
      <c r="F58" t="s">
        <v>703</v>
      </c>
      <c r="G58" s="376">
        <v>0</v>
      </c>
      <c r="H58" s="376">
        <v>0</v>
      </c>
      <c r="I58" s="376">
        <v>0</v>
      </c>
      <c r="J58" s="376">
        <v>0</v>
      </c>
      <c r="K58" s="376">
        <f t="shared" si="23"/>
        <v>0</v>
      </c>
    </row>
    <row r="59" spans="1:11">
      <c r="A59" s="379">
        <v>243862</v>
      </c>
      <c r="B59" s="380" t="s">
        <v>686</v>
      </c>
      <c r="C59" s="381"/>
      <c r="D59" s="380"/>
      <c r="E59" s="380"/>
      <c r="F59" s="380"/>
      <c r="G59" s="382">
        <f t="shared" ref="G59" si="24">SUM(G54:G58)</f>
        <v>0</v>
      </c>
      <c r="H59" s="382">
        <f t="shared" ref="H59" si="25">SUM(H54:H58)</f>
        <v>0</v>
      </c>
      <c r="I59" s="382">
        <f>SUM(I54:I58)</f>
        <v>0</v>
      </c>
      <c r="J59" s="382">
        <f>SUM(J54:J58)</f>
        <v>0</v>
      </c>
      <c r="K59" s="382">
        <f>SUM(K54:K58)</f>
        <v>0</v>
      </c>
    </row>
    <row r="60" spans="1:11">
      <c r="A60" s="377">
        <v>243892</v>
      </c>
      <c r="B60" t="s">
        <v>708</v>
      </c>
      <c r="C60" s="375" t="s">
        <v>687</v>
      </c>
      <c r="D60" t="s">
        <v>692</v>
      </c>
      <c r="E60" t="s">
        <v>693</v>
      </c>
      <c r="F60" t="s">
        <v>694</v>
      </c>
      <c r="G60" s="376">
        <v>0</v>
      </c>
      <c r="H60" s="376">
        <v>0</v>
      </c>
      <c r="I60" s="376">
        <v>0</v>
      </c>
      <c r="J60" s="376">
        <v>0</v>
      </c>
      <c r="K60" s="376">
        <f>SUM(G60)-H60-I60</f>
        <v>0</v>
      </c>
    </row>
    <row r="61" spans="1:11">
      <c r="A61" s="377">
        <v>243892</v>
      </c>
      <c r="B61" t="s">
        <v>704</v>
      </c>
      <c r="C61" s="375" t="s">
        <v>688</v>
      </c>
      <c r="D61" t="s">
        <v>695</v>
      </c>
      <c r="E61" t="s">
        <v>696</v>
      </c>
      <c r="F61" t="s">
        <v>697</v>
      </c>
      <c r="G61" s="376">
        <v>0</v>
      </c>
      <c r="H61" s="376">
        <v>0</v>
      </c>
      <c r="I61" s="376">
        <v>0</v>
      </c>
      <c r="J61" s="376">
        <v>0</v>
      </c>
      <c r="K61" s="376">
        <f t="shared" ref="K61:K64" si="26">SUM(G61)-H61-I61</f>
        <v>0</v>
      </c>
    </row>
    <row r="62" spans="1:11">
      <c r="A62" s="377">
        <v>243892</v>
      </c>
      <c r="B62" t="s">
        <v>705</v>
      </c>
      <c r="C62" s="375" t="s">
        <v>689</v>
      </c>
      <c r="D62" t="s">
        <v>692</v>
      </c>
      <c r="E62" t="s">
        <v>698</v>
      </c>
      <c r="F62" t="s">
        <v>699</v>
      </c>
      <c r="G62" s="376">
        <v>0</v>
      </c>
      <c r="H62" s="376">
        <v>0</v>
      </c>
      <c r="I62" s="376">
        <v>0</v>
      </c>
      <c r="J62" s="376">
        <v>0</v>
      </c>
      <c r="K62" s="376">
        <f t="shared" si="26"/>
        <v>0</v>
      </c>
    </row>
    <row r="63" spans="1:11">
      <c r="A63" s="377">
        <v>243892</v>
      </c>
      <c r="B63" t="s">
        <v>706</v>
      </c>
      <c r="C63" s="375" t="s">
        <v>690</v>
      </c>
      <c r="D63" t="s">
        <v>695</v>
      </c>
      <c r="E63" t="s">
        <v>700</v>
      </c>
      <c r="F63" t="s">
        <v>701</v>
      </c>
      <c r="G63" s="376">
        <v>0</v>
      </c>
      <c r="H63" s="376">
        <v>0</v>
      </c>
      <c r="I63" s="376">
        <v>0</v>
      </c>
      <c r="J63" s="376">
        <v>0</v>
      </c>
      <c r="K63" s="376">
        <f t="shared" si="26"/>
        <v>0</v>
      </c>
    </row>
    <row r="64" spans="1:11">
      <c r="A64" s="377">
        <v>243892</v>
      </c>
      <c r="B64" t="s">
        <v>707</v>
      </c>
      <c r="C64" s="375" t="s">
        <v>691</v>
      </c>
      <c r="D64" t="s">
        <v>692</v>
      </c>
      <c r="E64" t="s">
        <v>702</v>
      </c>
      <c r="F64" t="s">
        <v>703</v>
      </c>
      <c r="G64" s="376">
        <v>0</v>
      </c>
      <c r="H64" s="376">
        <v>0</v>
      </c>
      <c r="I64" s="376">
        <v>0</v>
      </c>
      <c r="J64" s="376">
        <v>0</v>
      </c>
      <c r="K64" s="376">
        <f t="shared" si="26"/>
        <v>0</v>
      </c>
    </row>
    <row r="65" spans="1:11">
      <c r="A65" s="379">
        <v>243892</v>
      </c>
      <c r="B65" s="380" t="s">
        <v>686</v>
      </c>
      <c r="C65" s="381"/>
      <c r="D65" s="380"/>
      <c r="E65" s="380"/>
      <c r="F65" s="380"/>
      <c r="G65" s="382">
        <f t="shared" ref="G65" si="27">SUM(G60:G64)</f>
        <v>0</v>
      </c>
      <c r="H65" s="382">
        <f t="shared" ref="H65" si="28">SUM(H60:H64)</f>
        <v>0</v>
      </c>
      <c r="I65" s="382">
        <f>SUM(I60:I64)</f>
        <v>0</v>
      </c>
      <c r="J65" s="382">
        <f>SUM(J60:J64)</f>
        <v>0</v>
      </c>
      <c r="K65" s="382">
        <f>SUM(K60:K64)</f>
        <v>0</v>
      </c>
    </row>
    <row r="66" spans="1:11">
      <c r="A66" s="377">
        <v>243923</v>
      </c>
      <c r="B66" t="s">
        <v>708</v>
      </c>
      <c r="C66" s="375" t="s">
        <v>687</v>
      </c>
      <c r="D66" t="s">
        <v>692</v>
      </c>
      <c r="E66" t="s">
        <v>693</v>
      </c>
      <c r="F66" t="s">
        <v>694</v>
      </c>
      <c r="G66" s="376">
        <v>0</v>
      </c>
      <c r="H66" s="376">
        <v>0</v>
      </c>
      <c r="I66" s="376">
        <v>0</v>
      </c>
      <c r="J66" s="376">
        <v>0</v>
      </c>
      <c r="K66" s="376">
        <f>SUM(G66)-H66-I66</f>
        <v>0</v>
      </c>
    </row>
    <row r="67" spans="1:11">
      <c r="A67" s="377">
        <v>243923</v>
      </c>
      <c r="B67" t="s">
        <v>704</v>
      </c>
      <c r="C67" s="375" t="s">
        <v>688</v>
      </c>
      <c r="D67" t="s">
        <v>695</v>
      </c>
      <c r="E67" t="s">
        <v>696</v>
      </c>
      <c r="F67" t="s">
        <v>697</v>
      </c>
      <c r="G67" s="376">
        <v>0</v>
      </c>
      <c r="H67" s="376">
        <v>0</v>
      </c>
      <c r="I67" s="376">
        <v>0</v>
      </c>
      <c r="J67" s="376">
        <v>0</v>
      </c>
      <c r="K67" s="376">
        <f t="shared" ref="K67:K70" si="29">SUM(G67)-H67-I67</f>
        <v>0</v>
      </c>
    </row>
    <row r="68" spans="1:11">
      <c r="A68" s="377">
        <v>243923</v>
      </c>
      <c r="B68" t="s">
        <v>705</v>
      </c>
      <c r="C68" s="375" t="s">
        <v>689</v>
      </c>
      <c r="D68" t="s">
        <v>692</v>
      </c>
      <c r="E68" t="s">
        <v>698</v>
      </c>
      <c r="F68" t="s">
        <v>699</v>
      </c>
      <c r="G68" s="376">
        <v>0</v>
      </c>
      <c r="H68" s="376">
        <v>0</v>
      </c>
      <c r="I68" s="376">
        <v>0</v>
      </c>
      <c r="J68" s="376">
        <v>0</v>
      </c>
      <c r="K68" s="376">
        <f t="shared" si="29"/>
        <v>0</v>
      </c>
    </row>
    <row r="69" spans="1:11">
      <c r="A69" s="377">
        <v>243923</v>
      </c>
      <c r="B69" t="s">
        <v>706</v>
      </c>
      <c r="C69" s="375" t="s">
        <v>690</v>
      </c>
      <c r="D69" t="s">
        <v>695</v>
      </c>
      <c r="E69" t="s">
        <v>700</v>
      </c>
      <c r="F69" t="s">
        <v>701</v>
      </c>
      <c r="G69" s="376">
        <v>0</v>
      </c>
      <c r="H69" s="376">
        <v>0</v>
      </c>
      <c r="I69" s="376">
        <v>0</v>
      </c>
      <c r="J69" s="376">
        <v>0</v>
      </c>
      <c r="K69" s="376">
        <f t="shared" si="29"/>
        <v>0</v>
      </c>
    </row>
    <row r="70" spans="1:11">
      <c r="A70" s="377">
        <v>243923</v>
      </c>
      <c r="B70" t="s">
        <v>707</v>
      </c>
      <c r="C70" s="375" t="s">
        <v>691</v>
      </c>
      <c r="D70" t="s">
        <v>692</v>
      </c>
      <c r="E70" t="s">
        <v>702</v>
      </c>
      <c r="F70" t="s">
        <v>703</v>
      </c>
      <c r="G70" s="376">
        <v>0</v>
      </c>
      <c r="H70" s="376">
        <v>0</v>
      </c>
      <c r="I70" s="376">
        <v>0</v>
      </c>
      <c r="J70" s="376">
        <v>0</v>
      </c>
      <c r="K70" s="376">
        <f t="shared" si="29"/>
        <v>0</v>
      </c>
    </row>
    <row r="71" spans="1:11">
      <c r="A71" s="379">
        <v>243923</v>
      </c>
      <c r="B71" s="380" t="s">
        <v>686</v>
      </c>
      <c r="C71" s="381"/>
      <c r="D71" s="380"/>
      <c r="E71" s="380"/>
      <c r="F71" s="380"/>
      <c r="G71" s="382">
        <f t="shared" ref="G71" si="30">SUM(G66:G70)</f>
        <v>0</v>
      </c>
      <c r="H71" s="382">
        <f t="shared" ref="H71" si="31">SUM(H66:H70)</f>
        <v>0</v>
      </c>
      <c r="I71" s="382">
        <f>SUM(I66:I70)</f>
        <v>0</v>
      </c>
      <c r="J71" s="382">
        <f>SUM(J66:J70)</f>
        <v>0</v>
      </c>
      <c r="K71" s="382">
        <f>SUM(K66:K70)</f>
        <v>0</v>
      </c>
    </row>
    <row r="72" spans="1:11">
      <c r="A72" s="377">
        <v>243953</v>
      </c>
      <c r="B72" t="s">
        <v>708</v>
      </c>
      <c r="C72" s="375" t="s">
        <v>687</v>
      </c>
      <c r="D72" t="s">
        <v>692</v>
      </c>
      <c r="E72" t="s">
        <v>693</v>
      </c>
      <c r="F72" t="s">
        <v>694</v>
      </c>
      <c r="G72" s="376">
        <v>0</v>
      </c>
      <c r="H72" s="376">
        <v>0</v>
      </c>
      <c r="I72" s="376">
        <v>0</v>
      </c>
      <c r="J72" s="376">
        <v>0</v>
      </c>
      <c r="K72" s="376">
        <f>SUM(G72)-H72-I72</f>
        <v>0</v>
      </c>
    </row>
    <row r="73" spans="1:11">
      <c r="A73" s="377">
        <v>243953</v>
      </c>
      <c r="B73" t="s">
        <v>704</v>
      </c>
      <c r="C73" s="375" t="s">
        <v>688</v>
      </c>
      <c r="D73" t="s">
        <v>695</v>
      </c>
      <c r="E73" t="s">
        <v>696</v>
      </c>
      <c r="F73" t="s">
        <v>697</v>
      </c>
      <c r="G73" s="376">
        <v>0</v>
      </c>
      <c r="H73" s="376">
        <v>0</v>
      </c>
      <c r="I73" s="376">
        <v>0</v>
      </c>
      <c r="J73" s="376">
        <v>0</v>
      </c>
      <c r="K73" s="376">
        <f t="shared" ref="K73:K76" si="32">SUM(G73)-H73-I73</f>
        <v>0</v>
      </c>
    </row>
    <row r="74" spans="1:11">
      <c r="A74" s="377">
        <v>243953</v>
      </c>
      <c r="B74" t="s">
        <v>705</v>
      </c>
      <c r="C74" s="375" t="s">
        <v>689</v>
      </c>
      <c r="D74" t="s">
        <v>692</v>
      </c>
      <c r="E74" t="s">
        <v>698</v>
      </c>
      <c r="F74" t="s">
        <v>699</v>
      </c>
      <c r="G74" s="376">
        <v>0</v>
      </c>
      <c r="H74" s="376">
        <v>0</v>
      </c>
      <c r="I74" s="376">
        <v>0</v>
      </c>
      <c r="J74" s="376">
        <v>0</v>
      </c>
      <c r="K74" s="376">
        <f t="shared" si="32"/>
        <v>0</v>
      </c>
    </row>
    <row r="75" spans="1:11">
      <c r="A75" s="377">
        <v>243953</v>
      </c>
      <c r="B75" t="s">
        <v>706</v>
      </c>
      <c r="C75" s="375" t="s">
        <v>690</v>
      </c>
      <c r="D75" t="s">
        <v>695</v>
      </c>
      <c r="E75" t="s">
        <v>700</v>
      </c>
      <c r="F75" t="s">
        <v>701</v>
      </c>
      <c r="G75" s="376">
        <v>0</v>
      </c>
      <c r="H75" s="376">
        <v>0</v>
      </c>
      <c r="I75" s="376">
        <v>0</v>
      </c>
      <c r="J75" s="376">
        <v>0</v>
      </c>
      <c r="K75" s="376">
        <f t="shared" si="32"/>
        <v>0</v>
      </c>
    </row>
    <row r="76" spans="1:11">
      <c r="A76" s="377">
        <v>243953</v>
      </c>
      <c r="B76" t="s">
        <v>707</v>
      </c>
      <c r="C76" s="375" t="s">
        <v>691</v>
      </c>
      <c r="D76" t="s">
        <v>692</v>
      </c>
      <c r="E76" t="s">
        <v>702</v>
      </c>
      <c r="F76" t="s">
        <v>703</v>
      </c>
      <c r="G76" s="376">
        <v>0</v>
      </c>
      <c r="H76" s="376">
        <v>0</v>
      </c>
      <c r="I76" s="376">
        <v>0</v>
      </c>
      <c r="J76" s="376">
        <v>0</v>
      </c>
      <c r="K76" s="376">
        <f t="shared" si="32"/>
        <v>0</v>
      </c>
    </row>
    <row r="77" spans="1:11">
      <c r="A77" s="379">
        <v>243953</v>
      </c>
      <c r="B77" s="380" t="s">
        <v>686</v>
      </c>
      <c r="C77" s="381"/>
      <c r="D77" s="380"/>
      <c r="E77" s="380"/>
      <c r="F77" s="380"/>
      <c r="G77" s="382">
        <f t="shared" ref="G77" si="33">SUM(G72:G76)</f>
        <v>0</v>
      </c>
      <c r="H77" s="382">
        <f t="shared" ref="H77" si="34">SUM(H72:H76)</f>
        <v>0</v>
      </c>
      <c r="I77" s="382">
        <f>SUM(I72:I76)</f>
        <v>0</v>
      </c>
      <c r="J77" s="382">
        <f>SUM(J72:J76)</f>
        <v>0</v>
      </c>
      <c r="K77" s="382">
        <f>SUM(K72:K76)</f>
        <v>0</v>
      </c>
    </row>
    <row r="78" spans="1:11">
      <c r="A78" s="377"/>
      <c r="B78" t="s">
        <v>708</v>
      </c>
      <c r="C78" s="375" t="s">
        <v>687</v>
      </c>
      <c r="D78" t="s">
        <v>692</v>
      </c>
      <c r="E78" t="s">
        <v>693</v>
      </c>
      <c r="F78" t="s">
        <v>694</v>
      </c>
      <c r="G78" s="376">
        <f ca="1">+SUMIF(B6:$G$76,B6,$G6:$G$76)</f>
        <v>1120000</v>
      </c>
      <c r="H78" s="376">
        <f ca="1">+SUMIF(B6:$H$76,B6,$H6:$H$76)</f>
        <v>177916.69</v>
      </c>
      <c r="I78" s="376">
        <f ca="1">+SUMIF(B6:$I$76,B6,$I6:$I$76)</f>
        <v>0</v>
      </c>
      <c r="J78" s="376">
        <f ca="1">+SUMIF(B6:$J$76,E6,$J6:$J$76)</f>
        <v>0</v>
      </c>
      <c r="K78" s="376">
        <f ca="1">SUM(G78)-H78-I78</f>
        <v>942083.31</v>
      </c>
    </row>
    <row r="79" spans="1:11">
      <c r="A79" s="377"/>
      <c r="B79" t="s">
        <v>704</v>
      </c>
      <c r="C79" s="375" t="s">
        <v>688</v>
      </c>
      <c r="D79" t="s">
        <v>695</v>
      </c>
      <c r="E79" t="s">
        <v>696</v>
      </c>
      <c r="F79" t="s">
        <v>697</v>
      </c>
      <c r="G79" s="376">
        <f ca="1">+SUMIF(B6:$G$76,B7,$G6:$G$76)</f>
        <v>245000</v>
      </c>
      <c r="H79" s="376">
        <f ca="1">+SUMIF(C6:$H$76,C7,$H6:$H$76)</f>
        <v>2070.81</v>
      </c>
      <c r="I79" s="376">
        <f ca="1">+SUMIF(B6:$I$76,B7,$I6:$I$76)</f>
        <v>5250</v>
      </c>
      <c r="J79" s="376">
        <f ca="1">+SUMIF(E6:$J$76,E7,$J6:$J$76)</f>
        <v>5250</v>
      </c>
      <c r="K79" s="376">
        <f t="shared" ref="K79:K82" ca="1" si="35">SUM(G79)-H79-I79</f>
        <v>237679.19</v>
      </c>
    </row>
    <row r="80" spans="1:11">
      <c r="A80" s="377"/>
      <c r="B80" t="s">
        <v>705</v>
      </c>
      <c r="C80" s="375" t="s">
        <v>689</v>
      </c>
      <c r="D80" t="s">
        <v>692</v>
      </c>
      <c r="E80" t="s">
        <v>698</v>
      </c>
      <c r="F80" t="s">
        <v>699</v>
      </c>
      <c r="G80" s="376">
        <f ca="1">+SUMIF(B6:$G$76,B8,$G6:$G$76)</f>
        <v>105000</v>
      </c>
      <c r="H80" s="376">
        <f ca="1">+SUMIF(B6:$H$76,B8,$H6:$H$76)</f>
        <v>0</v>
      </c>
      <c r="I80" s="376">
        <f ca="1">+SUMIF(B6:$I$76,B8,$I6:$I$76)</f>
        <v>5250</v>
      </c>
      <c r="J80" s="376">
        <f ca="1">+SUMIF(B6:$J$76,B8,$J6:$J$76)</f>
        <v>5250</v>
      </c>
      <c r="K80" s="376">
        <f t="shared" ca="1" si="35"/>
        <v>99750</v>
      </c>
    </row>
    <row r="81" spans="1:11">
      <c r="A81" s="377"/>
      <c r="B81" t="s">
        <v>706</v>
      </c>
      <c r="C81" s="375" t="s">
        <v>690</v>
      </c>
      <c r="D81" t="s">
        <v>695</v>
      </c>
      <c r="E81" t="s">
        <v>700</v>
      </c>
      <c r="F81" t="s">
        <v>701</v>
      </c>
      <c r="G81" s="376">
        <f ca="1">+SUMIF(B6:$G$76,B9,$G6:$G$76)</f>
        <v>77000</v>
      </c>
      <c r="H81" s="376">
        <f ca="1">+SUMIF(B6:$H$76,B9,$H6:$H$76)</f>
        <v>0</v>
      </c>
      <c r="I81" s="376">
        <f ca="1">+SUMIF(B6:$I$76,B9,$I6:$I$76)</f>
        <v>3850</v>
      </c>
      <c r="J81" s="376">
        <f ca="1">+SUMIF(B6:$J$76,B9,$J6:$J$76)</f>
        <v>3850</v>
      </c>
      <c r="K81" s="376">
        <f t="shared" ca="1" si="35"/>
        <v>73150</v>
      </c>
    </row>
    <row r="82" spans="1:11">
      <c r="A82" s="377"/>
      <c r="B82" t="s">
        <v>707</v>
      </c>
      <c r="C82" s="375" t="s">
        <v>691</v>
      </c>
      <c r="D82" t="s">
        <v>692</v>
      </c>
      <c r="E82" t="s">
        <v>702</v>
      </c>
      <c r="F82" t="s">
        <v>703</v>
      </c>
      <c r="G82" s="376">
        <f ca="1">+SUMIF(B6:$G$76,B10,$G6:$G$76)</f>
        <v>77000</v>
      </c>
      <c r="H82" s="376">
        <f ca="1">+SUMIF(B6:$H$76,B10,$H6:$H$76)</f>
        <v>0</v>
      </c>
      <c r="I82" s="376">
        <f ca="1">+SUMIF(B6:$I$76,B10,$I6:$I$76)</f>
        <v>3850</v>
      </c>
      <c r="J82" s="376">
        <f ca="1">+SUMIF(B6:$J$76,B10,$J6:$J$76)</f>
        <v>3850</v>
      </c>
      <c r="K82" s="376">
        <f t="shared" ca="1" si="35"/>
        <v>73150</v>
      </c>
    </row>
    <row r="83" spans="1:11">
      <c r="A83" s="425"/>
      <c r="B83" s="426" t="s">
        <v>686</v>
      </c>
      <c r="C83" s="427"/>
      <c r="D83" s="426"/>
      <c r="E83" s="426"/>
      <c r="F83" s="426"/>
      <c r="G83" s="428">
        <f t="shared" ref="G83" ca="1" si="36">SUM(G78:G82)</f>
        <v>1624000</v>
      </c>
      <c r="H83" s="428">
        <f t="shared" ref="H83" ca="1" si="37">SUM(H78:H82)</f>
        <v>179987.5</v>
      </c>
      <c r="I83" s="428">
        <f ca="1">SUM(I78:I82)</f>
        <v>18200</v>
      </c>
      <c r="J83" s="428">
        <f ca="1">SUM(J78:J82)</f>
        <v>18200</v>
      </c>
      <c r="K83" s="428">
        <f ca="1">SUM(K78:K82)</f>
        <v>1425812.5</v>
      </c>
    </row>
    <row r="84" spans="1:11">
      <c r="G84" s="376">
        <f ca="1">SUM(G77,G71,G65,G59,G53,G47,G41,G35,G29,G23,G17,G11)-G83</f>
        <v>0</v>
      </c>
      <c r="H84" s="376">
        <f t="shared" ref="H84:K84" ca="1" si="38">SUM(H77,H71,H65,H59,H53,H47,H41,H35,H29,H23,H17,H11)-H83</f>
        <v>0</v>
      </c>
      <c r="I84" s="376">
        <f t="shared" ca="1" si="38"/>
        <v>0</v>
      </c>
      <c r="J84" s="376">
        <f t="shared" ca="1" si="38"/>
        <v>0</v>
      </c>
      <c r="K84" s="376">
        <f t="shared" ca="1" si="38"/>
        <v>0</v>
      </c>
    </row>
  </sheetData>
  <phoneticPr fontId="7" type="noConversion"/>
  <pageMargins left="0.7" right="0.7" top="0.75" bottom="0.75" header="0.3" footer="0.3"/>
  <pageSetup scale="65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59999389629810485"/>
  </sheetPr>
  <dimension ref="A1:H10"/>
  <sheetViews>
    <sheetView view="pageBreakPreview" zoomScale="80" zoomScaleNormal="90" zoomScaleSheetLayoutView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O13" sqref="O13"/>
    </sheetView>
  </sheetViews>
  <sheetFormatPr defaultColWidth="9.125" defaultRowHeight="24.9" customHeight="1"/>
  <cols>
    <col min="1" max="1" width="15.875" style="33" customWidth="1"/>
    <col min="2" max="2" width="19.375" style="33" customWidth="1"/>
    <col min="3" max="3" width="74.25" style="16" customWidth="1"/>
    <col min="4" max="4" width="21" style="16" customWidth="1"/>
    <col min="5" max="16384" width="9.125" style="16"/>
  </cols>
  <sheetData>
    <row r="1" spans="1:8" s="3" customFormat="1" ht="24.75" customHeight="1">
      <c r="A1" s="557" t="str">
        <f>'1111-00 CASH'!A1</f>
        <v>TANTAN TRANSLATION STUDIO CO.,LTD.</v>
      </c>
      <c r="B1" s="557"/>
      <c r="C1" s="557"/>
      <c r="D1" s="557"/>
    </row>
    <row r="2" spans="1:8" s="3" customFormat="1" ht="24.75" customHeight="1">
      <c r="A2" s="557" t="s">
        <v>411</v>
      </c>
      <c r="B2" s="557"/>
      <c r="C2" s="557"/>
      <c r="D2" s="557"/>
    </row>
    <row r="3" spans="1:8" s="3" customFormat="1" ht="24.75" customHeight="1">
      <c r="A3" s="557" t="str">
        <f>+'1113-01 SA KBANK 5639'!A3</f>
        <v>AS OF JULY 2024</v>
      </c>
      <c r="B3" s="557"/>
      <c r="C3" s="557"/>
      <c r="D3" s="557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  <c r="E5" s="1"/>
      <c r="F5" s="38"/>
      <c r="G5" s="38"/>
    </row>
    <row r="6" spans="1:8" ht="24.75" customHeight="1">
      <c r="A6" s="66">
        <v>243830</v>
      </c>
      <c r="B6" s="67" t="s">
        <v>407</v>
      </c>
      <c r="C6" s="51" t="s">
        <v>408</v>
      </c>
      <c r="D6" s="15">
        <v>5200</v>
      </c>
      <c r="E6" s="1"/>
    </row>
    <row r="7" spans="1:8" ht="24.75" customHeight="1">
      <c r="A7" s="49"/>
      <c r="B7" s="17"/>
      <c r="C7" s="18"/>
      <c r="D7" s="19"/>
      <c r="E7" s="38"/>
    </row>
    <row r="8" spans="1:8" ht="24.75" customHeight="1" thickBot="1">
      <c r="A8" s="558" t="s">
        <v>4</v>
      </c>
      <c r="B8" s="559"/>
      <c r="C8" s="560"/>
      <c r="D8" s="22">
        <f>SUM(D6:D7)</f>
        <v>5200</v>
      </c>
      <c r="E8" s="38"/>
    </row>
    <row r="9" spans="1:8" ht="24.75" customHeight="1" thickTop="1">
      <c r="A9" s="50"/>
      <c r="B9" s="23"/>
      <c r="C9" s="24" t="s">
        <v>15</v>
      </c>
      <c r="D9" s="54">
        <v>5200</v>
      </c>
      <c r="E9" s="38"/>
    </row>
    <row r="10" spans="1:8" ht="24.9" customHeight="1">
      <c r="C10" s="24" t="s">
        <v>11</v>
      </c>
      <c r="D10" s="21">
        <f>D8-D9</f>
        <v>0</v>
      </c>
    </row>
  </sheetData>
  <mergeCells count="4">
    <mergeCell ref="A1:D1"/>
    <mergeCell ref="A2:D2"/>
    <mergeCell ref="A3:D3"/>
    <mergeCell ref="A8:C8"/>
  </mergeCells>
  <pageMargins left="0.7" right="0.7" top="0.75" bottom="0.75" header="0.3" footer="0.3"/>
  <pageSetup scale="7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theme="9" tint="0.59999389629810485"/>
  </sheetPr>
  <dimension ref="A1:F24"/>
  <sheetViews>
    <sheetView view="pageBreakPreview" zoomScale="80" zoomScaleNormal="80" zoomScaleSheetLayoutView="80" workbookViewId="0">
      <pane xSplit="3" ySplit="5" topLeftCell="D15" activePane="bottomRight" state="frozen"/>
      <selection pane="topRight" activeCell="D1" sqref="D1"/>
      <selection pane="bottomLeft" activeCell="A6" sqref="A6"/>
      <selection pane="bottomRight" sqref="A1:D1"/>
    </sheetView>
  </sheetViews>
  <sheetFormatPr defaultColWidth="9.125" defaultRowHeight="24.9" customHeight="1"/>
  <cols>
    <col min="1" max="1" width="14.625" style="197" customWidth="1"/>
    <col min="2" max="2" width="19.375" style="197" customWidth="1"/>
    <col min="3" max="3" width="65.375" style="187" customWidth="1"/>
    <col min="4" max="4" width="19" style="187" customWidth="1"/>
    <col min="5" max="5" width="9.875" style="194" customWidth="1"/>
    <col min="6" max="22" width="9.875" style="187" customWidth="1"/>
    <col min="23" max="16384" width="9.125" style="187"/>
  </cols>
  <sheetData>
    <row r="1" spans="1:6" s="180" customFormat="1" ht="29.1" customHeight="1">
      <c r="A1" s="553" t="s">
        <v>17</v>
      </c>
      <c r="B1" s="553"/>
      <c r="C1" s="553"/>
      <c r="D1" s="553"/>
      <c r="E1" s="179"/>
    </row>
    <row r="2" spans="1:6" s="180" customFormat="1" ht="29.1" customHeight="1">
      <c r="A2" s="553" t="s">
        <v>12</v>
      </c>
      <c r="B2" s="553"/>
      <c r="C2" s="553"/>
      <c r="D2" s="553"/>
      <c r="E2" s="179"/>
    </row>
    <row r="3" spans="1:6" s="180" customFormat="1" ht="29.1" customHeight="1">
      <c r="A3" s="553" t="s">
        <v>269</v>
      </c>
      <c r="B3" s="553"/>
      <c r="C3" s="553"/>
      <c r="D3" s="553"/>
      <c r="E3" s="181"/>
      <c r="F3" s="181"/>
    </row>
    <row r="4" spans="1:6" s="180" customFormat="1" ht="29.1" customHeight="1">
      <c r="A4" s="178"/>
      <c r="B4" s="178"/>
      <c r="D4" s="178"/>
      <c r="E4" s="182"/>
      <c r="F4" s="182"/>
    </row>
    <row r="5" spans="1:6" s="178" customFormat="1" ht="29.1" customHeight="1">
      <c r="A5" s="183" t="s">
        <v>0</v>
      </c>
      <c r="B5" s="184" t="s">
        <v>1</v>
      </c>
      <c r="C5" s="184" t="s">
        <v>2</v>
      </c>
      <c r="D5" s="185" t="s">
        <v>3</v>
      </c>
      <c r="E5" s="182"/>
      <c r="F5" s="182"/>
    </row>
    <row r="6" spans="1:6" ht="29.1" customHeight="1">
      <c r="A6" s="266">
        <v>242369</v>
      </c>
      <c r="B6" s="263" t="s">
        <v>471</v>
      </c>
      <c r="C6" s="200" t="s">
        <v>477</v>
      </c>
      <c r="D6" s="264">
        <v>85689</v>
      </c>
      <c r="E6" s="187"/>
      <c r="F6" s="182"/>
    </row>
    <row r="7" spans="1:6" ht="29.1" customHeight="1">
      <c r="A7" s="266">
        <v>242400</v>
      </c>
      <c r="B7" s="201" t="s">
        <v>472</v>
      </c>
      <c r="C7" s="258" t="s">
        <v>478</v>
      </c>
      <c r="D7" s="260">
        <v>-237</v>
      </c>
      <c r="E7" s="187"/>
      <c r="F7" s="182"/>
    </row>
    <row r="8" spans="1:6" ht="29.1" customHeight="1">
      <c r="A8" s="266">
        <v>242430</v>
      </c>
      <c r="B8" s="201" t="s">
        <v>473</v>
      </c>
      <c r="C8" s="258" t="s">
        <v>479</v>
      </c>
      <c r="D8" s="260">
        <v>-245</v>
      </c>
      <c r="E8" s="187"/>
      <c r="F8" s="182"/>
    </row>
    <row r="9" spans="1:6" ht="29.1" customHeight="1">
      <c r="A9" s="266">
        <v>242461</v>
      </c>
      <c r="B9" s="201" t="s">
        <v>474</v>
      </c>
      <c r="C9" s="258" t="s">
        <v>480</v>
      </c>
      <c r="D9" s="260">
        <v>-245</v>
      </c>
      <c r="E9" s="187"/>
      <c r="F9" s="182"/>
    </row>
    <row r="10" spans="1:6" ht="29.1" customHeight="1">
      <c r="A10" s="266">
        <v>242500</v>
      </c>
      <c r="B10" s="201" t="s">
        <v>475</v>
      </c>
      <c r="C10" s="258" t="s">
        <v>481</v>
      </c>
      <c r="D10" s="260">
        <v>-31</v>
      </c>
      <c r="E10" s="187"/>
      <c r="F10" s="182"/>
    </row>
    <row r="11" spans="1:6" ht="29.1" customHeight="1">
      <c r="A11" s="266">
        <v>242522</v>
      </c>
      <c r="B11" s="201" t="s">
        <v>476</v>
      </c>
      <c r="C11" s="258" t="s">
        <v>482</v>
      </c>
      <c r="D11" s="260">
        <v>-78861</v>
      </c>
      <c r="E11" s="187"/>
      <c r="F11" s="182"/>
    </row>
    <row r="12" spans="1:6" ht="29.1" customHeight="1">
      <c r="A12" s="266">
        <v>242534</v>
      </c>
      <c r="B12" s="201" t="s">
        <v>465</v>
      </c>
      <c r="C12" s="258" t="s">
        <v>468</v>
      </c>
      <c r="D12" s="259">
        <v>-17.260000000000002</v>
      </c>
      <c r="E12" s="187"/>
      <c r="F12" s="182"/>
    </row>
    <row r="13" spans="1:6" ht="29.1" customHeight="1">
      <c r="A13" s="266">
        <v>242783</v>
      </c>
      <c r="B13" s="201" t="s">
        <v>466</v>
      </c>
      <c r="C13" s="258" t="s">
        <v>469</v>
      </c>
      <c r="D13" s="259">
        <v>500</v>
      </c>
      <c r="E13" s="187"/>
      <c r="F13" s="182"/>
    </row>
    <row r="14" spans="1:6" ht="29.1" customHeight="1">
      <c r="A14" s="266">
        <v>242807</v>
      </c>
      <c r="B14" s="201" t="s">
        <v>467</v>
      </c>
      <c r="C14" s="258" t="s">
        <v>470</v>
      </c>
      <c r="D14" s="260">
        <v>-1000</v>
      </c>
      <c r="E14" s="187"/>
      <c r="F14" s="182"/>
    </row>
    <row r="15" spans="1:6" ht="29.1" customHeight="1">
      <c r="A15" s="266">
        <v>243034</v>
      </c>
      <c r="B15" s="201" t="s">
        <v>153</v>
      </c>
      <c r="C15" s="202" t="s">
        <v>154</v>
      </c>
      <c r="D15" s="260">
        <v>1663.59</v>
      </c>
    </row>
    <row r="16" spans="1:6" ht="29.1" customHeight="1">
      <c r="A16" s="266">
        <v>243253</v>
      </c>
      <c r="B16" s="201" t="s">
        <v>155</v>
      </c>
      <c r="C16" s="202" t="s">
        <v>156</v>
      </c>
      <c r="D16" s="260">
        <v>3000</v>
      </c>
    </row>
    <row r="17" spans="1:4" ht="29.1" customHeight="1">
      <c r="A17" s="266">
        <v>243284</v>
      </c>
      <c r="B17" s="189" t="s">
        <v>157</v>
      </c>
      <c r="C17" s="190" t="s">
        <v>158</v>
      </c>
      <c r="D17" s="261">
        <v>-1686.53</v>
      </c>
    </row>
    <row r="18" spans="1:4" ht="29.1" customHeight="1">
      <c r="A18" s="266">
        <v>243618</v>
      </c>
      <c r="B18" s="189" t="s">
        <v>267</v>
      </c>
      <c r="C18" s="190" t="s">
        <v>268</v>
      </c>
      <c r="D18" s="261">
        <v>69764.570000000007</v>
      </c>
    </row>
    <row r="19" spans="1:4" ht="29.1" customHeight="1">
      <c r="A19" s="191"/>
      <c r="B19" s="191"/>
      <c r="C19" s="192"/>
      <c r="D19" s="262"/>
    </row>
    <row r="20" spans="1:4" ht="29.1" customHeight="1" thickBot="1">
      <c r="A20" s="554" t="s">
        <v>4</v>
      </c>
      <c r="B20" s="555"/>
      <c r="C20" s="556"/>
      <c r="D20" s="196">
        <f>SUM(D6:D19)</f>
        <v>78294.37000000001</v>
      </c>
    </row>
    <row r="21" spans="1:4" ht="29.1" customHeight="1" thickTop="1">
      <c r="C21" s="198" t="s">
        <v>15</v>
      </c>
      <c r="D21" s="199">
        <v>78294.37</v>
      </c>
    </row>
    <row r="22" spans="1:4" ht="29.1" customHeight="1">
      <c r="C22" s="198" t="s">
        <v>11</v>
      </c>
      <c r="D22" s="195">
        <f>D20-D21</f>
        <v>0</v>
      </c>
    </row>
    <row r="23" spans="1:4" ht="29.1" customHeight="1">
      <c r="D23" s="195"/>
    </row>
    <row r="24" spans="1:4" ht="29.1" customHeight="1">
      <c r="D24" s="188"/>
    </row>
  </sheetData>
  <mergeCells count="4">
    <mergeCell ref="A1:D1"/>
    <mergeCell ref="A2:D2"/>
    <mergeCell ref="A3:D3"/>
    <mergeCell ref="A20:C20"/>
  </mergeCells>
  <pageMargins left="0.74803149606299213" right="0.23622047244094491" top="0.78740157480314965" bottom="0.98425196850393704" header="0.51181102362204722" footer="0.51181102362204722"/>
  <pageSetup paperSize="9" scale="7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9">
    <tabColor theme="9" tint="0.59999389629810485"/>
  </sheetPr>
  <dimension ref="A1:H10"/>
  <sheetViews>
    <sheetView view="pageBreakPreview" zoomScale="80" zoomScaleNormal="80" zoomScaleSheetLayoutView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N11" sqref="N11"/>
    </sheetView>
  </sheetViews>
  <sheetFormatPr defaultColWidth="9.125" defaultRowHeight="24.9" customHeight="1"/>
  <cols>
    <col min="1" max="1" width="15.875" style="33" customWidth="1"/>
    <col min="2" max="2" width="19.375" style="33" customWidth="1"/>
    <col min="3" max="3" width="74.25" style="16" customWidth="1"/>
    <col min="4" max="4" width="21" style="16" customWidth="1"/>
    <col min="5" max="16384" width="9.125" style="16"/>
  </cols>
  <sheetData>
    <row r="1" spans="1:8" s="3" customFormat="1" ht="24.75" customHeight="1">
      <c r="A1" s="557" t="str">
        <f>'1111-00 CASH'!A1</f>
        <v>TANTAN TRANSLATION STUDIO CO.,LTD.</v>
      </c>
      <c r="B1" s="557"/>
      <c r="C1" s="557"/>
      <c r="D1" s="557"/>
    </row>
    <row r="2" spans="1:8" s="3" customFormat="1" ht="24.75" customHeight="1">
      <c r="A2" s="557" t="s">
        <v>13</v>
      </c>
      <c r="B2" s="557"/>
      <c r="C2" s="557"/>
      <c r="D2" s="557"/>
    </row>
    <row r="3" spans="1:8" s="3" customFormat="1" ht="24.75" customHeight="1">
      <c r="A3" s="557" t="str">
        <f>+'1113-01 SA KBANK 5639'!A3</f>
        <v>AS OF JULY 2024</v>
      </c>
      <c r="B3" s="557"/>
      <c r="C3" s="557"/>
      <c r="D3" s="557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  <c r="E5" s="1"/>
      <c r="F5" s="38"/>
      <c r="G5" s="38"/>
    </row>
    <row r="6" spans="1:8" ht="24.75" customHeight="1">
      <c r="A6" s="66">
        <v>243830</v>
      </c>
      <c r="B6" s="67" t="s">
        <v>407</v>
      </c>
      <c r="C6" s="51" t="s">
        <v>408</v>
      </c>
      <c r="D6" s="15">
        <v>25712.5</v>
      </c>
      <c r="E6" s="1"/>
    </row>
    <row r="7" spans="1:8" ht="24.75" customHeight="1">
      <c r="A7" s="49"/>
      <c r="B7" s="17"/>
      <c r="C7" s="18"/>
      <c r="D7" s="19"/>
      <c r="E7" s="38"/>
    </row>
    <row r="8" spans="1:8" ht="24.75" customHeight="1" thickBot="1">
      <c r="A8" s="558" t="s">
        <v>4</v>
      </c>
      <c r="B8" s="559"/>
      <c r="C8" s="560"/>
      <c r="D8" s="22">
        <f>SUM(D6:D7)</f>
        <v>25712.5</v>
      </c>
      <c r="E8" s="38"/>
    </row>
    <row r="9" spans="1:8" ht="24.75" customHeight="1" thickTop="1">
      <c r="A9" s="50"/>
      <c r="B9" s="23"/>
      <c r="C9" s="24" t="s">
        <v>15</v>
      </c>
      <c r="D9" s="54">
        <v>25712.5</v>
      </c>
      <c r="E9" s="38"/>
    </row>
    <row r="10" spans="1:8" ht="24.9" customHeight="1">
      <c r="C10" s="24" t="s">
        <v>11</v>
      </c>
      <c r="D10" s="21">
        <f>D8-D9</f>
        <v>0</v>
      </c>
    </row>
  </sheetData>
  <mergeCells count="4">
    <mergeCell ref="A1:D1"/>
    <mergeCell ref="A2:D2"/>
    <mergeCell ref="A3:D3"/>
    <mergeCell ref="A8:C8"/>
  </mergeCells>
  <printOptions horizontalCentered="1"/>
  <pageMargins left="0.39370078740157483" right="0.35433070866141736" top="0.78740157480314965" bottom="0.98425196850393704" header="0.51181102362204722" footer="0.51181102362204722"/>
  <pageSetup paperSize="9" scale="75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59999389629810485"/>
  </sheetPr>
  <dimension ref="A1:H11"/>
  <sheetViews>
    <sheetView view="pageBreakPreview" zoomScale="80" zoomScaleNormal="85" zoomScaleSheetLayoutView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9.125" defaultRowHeight="24.9" customHeight="1"/>
  <cols>
    <col min="1" max="1" width="15.875" style="33" customWidth="1"/>
    <col min="2" max="2" width="19.375" style="33" customWidth="1"/>
    <col min="3" max="3" width="74.25" style="16" customWidth="1"/>
    <col min="4" max="4" width="21" style="16" customWidth="1"/>
    <col min="5" max="16384" width="9.125" style="16"/>
  </cols>
  <sheetData>
    <row r="1" spans="1:8" s="3" customFormat="1" ht="24.75" customHeight="1">
      <c r="A1" s="557" t="str">
        <f>'1111-00 CASH'!A1</f>
        <v>TANTAN TRANSLATION STUDIO CO.,LTD.</v>
      </c>
      <c r="B1" s="557"/>
      <c r="C1" s="557"/>
      <c r="D1" s="557"/>
    </row>
    <row r="2" spans="1:8" s="3" customFormat="1" ht="24.75" customHeight="1">
      <c r="A2" s="557" t="s">
        <v>24</v>
      </c>
      <c r="B2" s="557"/>
      <c r="C2" s="557"/>
      <c r="D2" s="557"/>
    </row>
    <row r="3" spans="1:8" s="3" customFormat="1" ht="24.75" customHeight="1">
      <c r="A3" s="557" t="str">
        <f>+'1113-01 SA KBANK 5639'!A3</f>
        <v>AS OF JULY 2024</v>
      </c>
      <c r="B3" s="557"/>
      <c r="C3" s="557"/>
      <c r="D3" s="557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  <c r="E5" s="1"/>
      <c r="F5" s="38"/>
      <c r="G5" s="38"/>
    </row>
    <row r="6" spans="1:8" ht="24.75" customHeight="1">
      <c r="A6" s="237">
        <v>243800</v>
      </c>
      <c r="B6" s="51" t="s">
        <v>412</v>
      </c>
      <c r="C6" s="51" t="s">
        <v>413</v>
      </c>
      <c r="D6" s="238">
        <v>366</v>
      </c>
      <c r="E6" s="1"/>
    </row>
    <row r="7" spans="1:8" ht="24.75" customHeight="1">
      <c r="A7" s="239"/>
      <c r="B7" s="149"/>
      <c r="C7" s="149"/>
      <c r="D7" s="149"/>
      <c r="E7" s="1"/>
    </row>
    <row r="8" spans="1:8" ht="24.75" customHeight="1">
      <c r="A8" s="240"/>
      <c r="B8" s="162"/>
      <c r="C8" s="241"/>
      <c r="D8" s="241"/>
      <c r="E8" s="163"/>
    </row>
    <row r="9" spans="1:8" ht="24.75" customHeight="1" thickBot="1">
      <c r="A9" s="558" t="s">
        <v>4</v>
      </c>
      <c r="B9" s="559"/>
      <c r="C9" s="560"/>
      <c r="D9" s="22">
        <f>SUM(D6:D7)</f>
        <v>366</v>
      </c>
      <c r="E9" s="38"/>
    </row>
    <row r="10" spans="1:8" ht="24.75" customHeight="1" thickTop="1">
      <c r="A10" s="50"/>
      <c r="B10" s="23"/>
      <c r="C10" s="24" t="s">
        <v>16</v>
      </c>
      <c r="D10" s="54">
        <v>366</v>
      </c>
      <c r="E10" s="38"/>
    </row>
    <row r="11" spans="1:8" ht="24.9" customHeight="1">
      <c r="C11" s="24" t="s">
        <v>11</v>
      </c>
      <c r="D11" s="21">
        <f>D9-D10</f>
        <v>0</v>
      </c>
    </row>
  </sheetData>
  <mergeCells count="4">
    <mergeCell ref="A1:D1"/>
    <mergeCell ref="A2:D2"/>
    <mergeCell ref="A3:D3"/>
    <mergeCell ref="A9:C9"/>
  </mergeCells>
  <pageMargins left="0.7" right="0.7" top="0.75" bottom="0.75" header="0.3" footer="0.3"/>
  <pageSetup scale="70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0">
    <tabColor theme="9" tint="0.59999389629810485"/>
  </sheetPr>
  <dimension ref="A1:E12"/>
  <sheetViews>
    <sheetView view="pageBreakPreview" zoomScale="80" zoomScaleNormal="85" zoomScaleSheetLayoutView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H8" sqref="H8"/>
    </sheetView>
  </sheetViews>
  <sheetFormatPr defaultColWidth="9.125" defaultRowHeight="24.9" customHeight="1"/>
  <cols>
    <col min="1" max="1" width="15.875" style="33" customWidth="1"/>
    <col min="2" max="2" width="19.375" style="33" customWidth="1"/>
    <col min="3" max="3" width="74.25" style="16" customWidth="1"/>
    <col min="4" max="4" width="21" style="16" customWidth="1"/>
    <col min="5" max="16384" width="9.125" style="16"/>
  </cols>
  <sheetData>
    <row r="1" spans="1:5" s="3" customFormat="1" ht="24.75" customHeight="1">
      <c r="A1" s="557" t="str">
        <f>'1111-00 CASH'!A1</f>
        <v>TANTAN TRANSLATION STUDIO CO.,LTD.</v>
      </c>
      <c r="B1" s="557"/>
      <c r="C1" s="557"/>
      <c r="D1" s="557"/>
    </row>
    <row r="2" spans="1:5" s="3" customFormat="1" ht="24.75" customHeight="1">
      <c r="A2" s="557" t="s">
        <v>14</v>
      </c>
      <c r="B2" s="557"/>
      <c r="C2" s="557"/>
      <c r="D2" s="557"/>
    </row>
    <row r="3" spans="1:5" s="3" customFormat="1" ht="24.75" customHeight="1">
      <c r="A3" s="557" t="str">
        <f>+'1113-01 SA KBANK 5639'!A3</f>
        <v>AS OF JULY 2024</v>
      </c>
      <c r="B3" s="557"/>
      <c r="C3" s="557"/>
      <c r="D3" s="557"/>
    </row>
    <row r="4" spans="1:5" s="3" customFormat="1" ht="24.75" customHeight="1">
      <c r="A4" s="53"/>
      <c r="B4" s="53"/>
      <c r="C4" s="1"/>
      <c r="D4" s="1"/>
    </row>
    <row r="5" spans="1:5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</row>
    <row r="6" spans="1:5" s="52" customFormat="1" ht="24.75" customHeight="1">
      <c r="A6" s="242">
        <v>243748</v>
      </c>
      <c r="B6" s="67" t="s">
        <v>414</v>
      </c>
      <c r="C6" s="51" t="s">
        <v>415</v>
      </c>
      <c r="D6" s="213">
        <v>472.5</v>
      </c>
      <c r="E6" s="214" t="s">
        <v>420</v>
      </c>
    </row>
    <row r="7" spans="1:5" s="52" customFormat="1" ht="24.75" customHeight="1">
      <c r="A7" s="157">
        <v>243800</v>
      </c>
      <c r="B7" s="148" t="s">
        <v>416</v>
      </c>
      <c r="C7" s="149" t="s">
        <v>417</v>
      </c>
      <c r="D7" s="150">
        <v>450</v>
      </c>
      <c r="E7" s="214"/>
    </row>
    <row r="8" spans="1:5" s="52" customFormat="1" ht="24.75" customHeight="1">
      <c r="A8" s="157">
        <v>243801</v>
      </c>
      <c r="B8" s="148" t="s">
        <v>418</v>
      </c>
      <c r="C8" s="149" t="s">
        <v>419</v>
      </c>
      <c r="D8" s="150">
        <v>450</v>
      </c>
      <c r="E8" s="214"/>
    </row>
    <row r="9" spans="1:5" s="52" customFormat="1" ht="24.75" customHeight="1">
      <c r="A9" s="160"/>
      <c r="B9" s="243"/>
      <c r="C9" s="244"/>
      <c r="D9" s="161"/>
      <c r="E9" s="214"/>
    </row>
    <row r="10" spans="1:5" ht="24.75" customHeight="1" thickBot="1">
      <c r="A10" s="558" t="s">
        <v>4</v>
      </c>
      <c r="B10" s="559"/>
      <c r="C10" s="560"/>
      <c r="D10" s="22">
        <f>SUM(D6:D9)</f>
        <v>1372.5</v>
      </c>
    </row>
    <row r="11" spans="1:5" ht="24.75" customHeight="1" thickTop="1">
      <c r="A11" s="50"/>
      <c r="B11" s="23"/>
      <c r="C11" s="24" t="s">
        <v>16</v>
      </c>
      <c r="D11" s="54">
        <v>1372.5</v>
      </c>
    </row>
    <row r="12" spans="1:5" ht="24.75" customHeight="1">
      <c r="C12" s="24" t="s">
        <v>11</v>
      </c>
      <c r="D12" s="21">
        <f>D10-D11</f>
        <v>0</v>
      </c>
    </row>
  </sheetData>
  <mergeCells count="4">
    <mergeCell ref="A1:D1"/>
    <mergeCell ref="A2:D2"/>
    <mergeCell ref="A3:D3"/>
    <mergeCell ref="A10:C10"/>
  </mergeCells>
  <printOptions horizontalCentered="1"/>
  <pageMargins left="0.39370078740157483" right="0.35433070866141736" top="0.78740157480314965" bottom="0.98425196850393704" header="0.51181102362204722" footer="0.51181102362204722"/>
  <pageSetup paperSize="9" scale="8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59999389629810485"/>
    <pageSetUpPr fitToPage="1"/>
  </sheetPr>
  <dimension ref="A1:H19"/>
  <sheetViews>
    <sheetView view="pageBreakPreview" zoomScale="80" zoomScaleNormal="90" zoomScaleSheetLayoutView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15" sqref="F15"/>
    </sheetView>
  </sheetViews>
  <sheetFormatPr defaultColWidth="9.125" defaultRowHeight="24.9" customHeight="1"/>
  <cols>
    <col min="1" max="1" width="15.875" style="33" customWidth="1"/>
    <col min="2" max="2" width="19.375" style="33" customWidth="1"/>
    <col min="3" max="3" width="74.25" style="16" customWidth="1"/>
    <col min="4" max="4" width="21" style="16" customWidth="1"/>
    <col min="5" max="5" width="34.25" style="16" customWidth="1"/>
    <col min="6" max="6" width="13.125" style="16" customWidth="1"/>
    <col min="7" max="16384" width="9.125" style="16"/>
  </cols>
  <sheetData>
    <row r="1" spans="1:8" s="3" customFormat="1" ht="24.75" customHeight="1">
      <c r="A1" s="557" t="str">
        <f>'1111-00 CASH'!A1</f>
        <v>TANTAN TRANSLATION STUDIO CO.,LTD.</v>
      </c>
      <c r="B1" s="557"/>
      <c r="C1" s="557"/>
      <c r="D1" s="557"/>
    </row>
    <row r="2" spans="1:8" s="3" customFormat="1" ht="24.75" customHeight="1">
      <c r="A2" s="557" t="s">
        <v>163</v>
      </c>
      <c r="B2" s="557"/>
      <c r="C2" s="557"/>
      <c r="D2" s="557"/>
    </row>
    <row r="3" spans="1:8" s="3" customFormat="1" ht="24.75" customHeight="1">
      <c r="A3" s="557" t="str">
        <f>+'1113-01 SA KBANK 5639'!A3</f>
        <v>AS OF JULY 2024</v>
      </c>
      <c r="B3" s="557"/>
      <c r="C3" s="557"/>
      <c r="D3" s="557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245" t="s">
        <v>0</v>
      </c>
      <c r="B5" s="246" t="s">
        <v>1</v>
      </c>
      <c r="C5" s="246" t="s">
        <v>2</v>
      </c>
      <c r="D5" s="247" t="s">
        <v>3</v>
      </c>
      <c r="E5" s="1"/>
      <c r="F5" s="38"/>
      <c r="G5" s="38"/>
    </row>
    <row r="6" spans="1:8" s="52" customFormat="1" ht="24.75" customHeight="1">
      <c r="A6" s="221">
        <v>243650</v>
      </c>
      <c r="B6" s="222" t="s">
        <v>270</v>
      </c>
      <c r="C6" s="224" t="s">
        <v>39</v>
      </c>
      <c r="D6" s="55">
        <v>11550</v>
      </c>
      <c r="E6" s="1"/>
      <c r="F6" s="39"/>
      <c r="G6" s="38"/>
    </row>
    <row r="7" spans="1:8" s="52" customFormat="1" ht="24.75" customHeight="1">
      <c r="A7" s="156">
        <v>243664</v>
      </c>
      <c r="B7" s="115" t="s">
        <v>271</v>
      </c>
      <c r="C7" s="248" t="s">
        <v>272</v>
      </c>
      <c r="D7" s="249">
        <v>622.86</v>
      </c>
      <c r="E7" s="34"/>
      <c r="F7" s="39"/>
      <c r="G7" s="38"/>
    </row>
    <row r="8" spans="1:8" s="52" customFormat="1" ht="24.75" customHeight="1">
      <c r="A8" s="156">
        <v>243672</v>
      </c>
      <c r="B8" s="115" t="s">
        <v>273</v>
      </c>
      <c r="C8" s="248" t="s">
        <v>274</v>
      </c>
      <c r="D8" s="249">
        <v>7742</v>
      </c>
      <c r="E8" s="34"/>
      <c r="F8" s="39"/>
      <c r="G8" s="38"/>
    </row>
    <row r="9" spans="1:8" s="52" customFormat="1" ht="24.75" customHeight="1">
      <c r="A9" s="156">
        <v>243731</v>
      </c>
      <c r="B9" s="115" t="s">
        <v>277</v>
      </c>
      <c r="C9" s="248" t="s">
        <v>278</v>
      </c>
      <c r="D9" s="249">
        <v>435.47</v>
      </c>
      <c r="E9" s="34"/>
      <c r="F9" s="39"/>
      <c r="G9" s="38"/>
    </row>
    <row r="10" spans="1:8" s="52" customFormat="1" ht="24.75" customHeight="1">
      <c r="A10" s="156">
        <v>243808</v>
      </c>
      <c r="B10" s="115" t="s">
        <v>279</v>
      </c>
      <c r="C10" s="248" t="s">
        <v>45</v>
      </c>
      <c r="D10" s="250">
        <v>1009.62</v>
      </c>
      <c r="E10" s="34" t="s">
        <v>290</v>
      </c>
      <c r="F10" s="39"/>
      <c r="G10" s="38"/>
    </row>
    <row r="11" spans="1:8" s="52" customFormat="1" ht="24.75" customHeight="1">
      <c r="A11" s="156">
        <v>243821</v>
      </c>
      <c r="B11" s="115" t="s">
        <v>280</v>
      </c>
      <c r="C11" s="248" t="s">
        <v>281</v>
      </c>
      <c r="D11" s="250">
        <v>830.55</v>
      </c>
      <c r="E11" s="34" t="s">
        <v>290</v>
      </c>
      <c r="F11" s="39"/>
      <c r="G11" s="38"/>
    </row>
    <row r="12" spans="1:8" s="52" customFormat="1" ht="24.75" customHeight="1">
      <c r="A12" s="156">
        <v>243821</v>
      </c>
      <c r="B12" s="115" t="s">
        <v>283</v>
      </c>
      <c r="C12" s="248" t="s">
        <v>45</v>
      </c>
      <c r="D12" s="250">
        <v>1009.62</v>
      </c>
      <c r="E12" s="34" t="s">
        <v>290</v>
      </c>
      <c r="F12" s="39"/>
      <c r="G12" s="38"/>
    </row>
    <row r="13" spans="1:8" s="52" customFormat="1" ht="24.75" customHeight="1">
      <c r="A13" s="156">
        <v>243829</v>
      </c>
      <c r="B13" s="115" t="s">
        <v>286</v>
      </c>
      <c r="C13" s="248" t="s">
        <v>287</v>
      </c>
      <c r="D13" s="249">
        <v>5593.5</v>
      </c>
      <c r="E13" s="34"/>
      <c r="F13" s="39"/>
      <c r="G13" s="38"/>
    </row>
    <row r="14" spans="1:8" s="52" customFormat="1" ht="24.75" customHeight="1">
      <c r="A14" s="160"/>
      <c r="B14" s="243"/>
      <c r="C14" s="244"/>
      <c r="D14" s="161"/>
      <c r="E14" s="1"/>
      <c r="F14" s="38"/>
      <c r="G14" s="38"/>
    </row>
    <row r="15" spans="1:8" s="52" customFormat="1" ht="24.75" customHeight="1" thickBot="1">
      <c r="A15" s="558" t="s">
        <v>4</v>
      </c>
      <c r="B15" s="559"/>
      <c r="C15" s="560"/>
      <c r="D15" s="22">
        <f>SUM(D6:D14)</f>
        <v>28793.62</v>
      </c>
      <c r="E15" s="1"/>
      <c r="F15" s="38"/>
      <c r="G15" s="38"/>
    </row>
    <row r="16" spans="1:8" s="52" customFormat="1" ht="24.75" customHeight="1" thickTop="1">
      <c r="A16" s="50"/>
      <c r="B16" s="23"/>
      <c r="C16" s="24" t="s">
        <v>16</v>
      </c>
      <c r="D16" s="54">
        <v>28793.62</v>
      </c>
      <c r="E16" s="1"/>
      <c r="F16" s="38"/>
      <c r="G16" s="38"/>
    </row>
    <row r="17" spans="1:7" s="52" customFormat="1" ht="24.75" customHeight="1">
      <c r="A17" s="33"/>
      <c r="B17" s="33"/>
      <c r="C17" s="24" t="s">
        <v>11</v>
      </c>
      <c r="D17" s="21">
        <f>D15-D16</f>
        <v>0</v>
      </c>
      <c r="E17" s="1"/>
      <c r="F17" s="38"/>
      <c r="G17" s="38"/>
    </row>
    <row r="18" spans="1:7" s="52" customFormat="1" ht="24.75" customHeight="1">
      <c r="A18" s="33"/>
      <c r="B18" s="33"/>
      <c r="C18" s="16"/>
      <c r="D18" s="16"/>
      <c r="F18" s="147"/>
      <c r="G18" s="38"/>
    </row>
    <row r="19" spans="1:7" ht="24.75" customHeight="1">
      <c r="E19" s="38"/>
    </row>
  </sheetData>
  <mergeCells count="4">
    <mergeCell ref="A1:D1"/>
    <mergeCell ref="A2:D2"/>
    <mergeCell ref="A3:D3"/>
    <mergeCell ref="A15:C15"/>
  </mergeCells>
  <printOptions horizontalCentered="1"/>
  <pageMargins left="0.70866141732283472" right="0.70866141732283472" top="0.74803149606299213" bottom="0.74803149606299213" header="0.31496062992125984" footer="0.31496062992125984"/>
  <pageSetup scale="75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8C9C5-A466-4126-A346-B193346CEEDE}">
  <sheetPr>
    <tabColor theme="9" tint="0.59999389629810485"/>
  </sheetPr>
  <dimension ref="A1:H10"/>
  <sheetViews>
    <sheetView view="pageBreakPreview" zoomScale="80" zoomScaleNormal="100" zoomScaleSheetLayoutView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9.125" defaultRowHeight="24.9" customHeight="1"/>
  <cols>
    <col min="1" max="1" width="15.875" style="33" customWidth="1"/>
    <col min="2" max="2" width="19.375" style="33" customWidth="1"/>
    <col min="3" max="3" width="74.25" style="16" customWidth="1"/>
    <col min="4" max="4" width="21" style="16" customWidth="1"/>
    <col min="5" max="16384" width="9.125" style="16"/>
  </cols>
  <sheetData>
    <row r="1" spans="1:8" s="3" customFormat="1" ht="24.75" customHeight="1">
      <c r="A1" s="557" t="str">
        <f>'1111-00 CASH'!A1</f>
        <v>TANTAN TRANSLATION STUDIO CO.,LTD.</v>
      </c>
      <c r="B1" s="557"/>
      <c r="C1" s="557"/>
      <c r="D1" s="557"/>
    </row>
    <row r="2" spans="1:8" s="3" customFormat="1" ht="24.75" customHeight="1">
      <c r="A2" s="557" t="s">
        <v>164</v>
      </c>
      <c r="B2" s="557"/>
      <c r="C2" s="557"/>
      <c r="D2" s="557"/>
    </row>
    <row r="3" spans="1:8" s="3" customFormat="1" ht="24.75" customHeight="1">
      <c r="A3" s="557" t="str">
        <f>+'1113-01 SA KBANK 5639'!A3</f>
        <v>AS OF JULY 2024</v>
      </c>
      <c r="B3" s="557"/>
      <c r="C3" s="557"/>
      <c r="D3" s="557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  <c r="E5" s="1"/>
      <c r="F5" s="38"/>
      <c r="G5" s="38"/>
    </row>
    <row r="6" spans="1:8" s="52" customFormat="1" ht="24.75" customHeight="1">
      <c r="A6" s="142">
        <v>243830</v>
      </c>
      <c r="B6" s="145" t="s">
        <v>421</v>
      </c>
      <c r="C6" s="143" t="s">
        <v>422</v>
      </c>
      <c r="D6" s="48">
        <v>9453.14</v>
      </c>
      <c r="E6" s="146"/>
      <c r="F6" s="147"/>
      <c r="G6" s="38"/>
    </row>
    <row r="7" spans="1:8" s="52" customFormat="1" ht="24.75" customHeight="1">
      <c r="A7" s="151"/>
      <c r="B7" s="152"/>
      <c r="C7" s="153"/>
      <c r="D7" s="154"/>
      <c r="F7" s="147"/>
      <c r="G7" s="38"/>
    </row>
    <row r="8" spans="1:8" ht="24.75" customHeight="1" thickBot="1">
      <c r="A8" s="558" t="s">
        <v>4</v>
      </c>
      <c r="B8" s="559"/>
      <c r="C8" s="560"/>
      <c r="D8" s="22">
        <f>SUM(D6:D7)</f>
        <v>9453.14</v>
      </c>
      <c r="E8" s="38"/>
    </row>
    <row r="9" spans="1:8" ht="24.75" customHeight="1" thickTop="1">
      <c r="A9" s="50"/>
      <c r="B9" s="23"/>
      <c r="C9" s="24" t="s">
        <v>16</v>
      </c>
      <c r="D9" s="54">
        <v>9453.14</v>
      </c>
      <c r="E9" s="38"/>
    </row>
    <row r="10" spans="1:8" ht="24.9" customHeight="1">
      <c r="C10" s="24" t="s">
        <v>11</v>
      </c>
      <c r="D10" s="21">
        <f>D8-D9</f>
        <v>0</v>
      </c>
    </row>
  </sheetData>
  <mergeCells count="4">
    <mergeCell ref="A1:D1"/>
    <mergeCell ref="A2:D2"/>
    <mergeCell ref="A3:D3"/>
    <mergeCell ref="A8:C8"/>
  </mergeCells>
  <pageMargins left="0.7" right="0.7" top="0.75" bottom="0.75" header="0.3" footer="0.3"/>
  <pageSetup scale="75" orientation="portrait" horizontalDpi="0" verticalDpi="0" r:id="rId1"/>
  <colBreaks count="1" manualBreakCount="1">
    <brk id="4" max="1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E42C-5BAC-4EF3-A8FA-6501C20CF789}">
  <sheetPr>
    <tabColor theme="9" tint="0.59999389629810485"/>
  </sheetPr>
  <dimension ref="A1:H29"/>
  <sheetViews>
    <sheetView view="pageBreakPreview" zoomScale="80" zoomScaleNormal="70" zoomScaleSheetLayoutView="80" workbookViewId="0">
      <pane xSplit="3" ySplit="5" topLeftCell="D18" activePane="bottomRight" state="frozen"/>
      <selection pane="topRight" activeCell="D1" sqref="D1"/>
      <selection pane="bottomLeft" activeCell="A6" sqref="A6"/>
      <selection pane="bottomRight" activeCell="G15" sqref="G15"/>
    </sheetView>
  </sheetViews>
  <sheetFormatPr defaultColWidth="9.125" defaultRowHeight="24.9" customHeight="1"/>
  <cols>
    <col min="1" max="1" width="15.875" style="33" customWidth="1"/>
    <col min="2" max="2" width="19.375" style="33" customWidth="1"/>
    <col min="3" max="3" width="74.25" style="16" customWidth="1"/>
    <col min="4" max="4" width="21" style="16" customWidth="1"/>
    <col min="5" max="16384" width="9.125" style="16"/>
  </cols>
  <sheetData>
    <row r="1" spans="1:8" s="3" customFormat="1" ht="24.75" customHeight="1">
      <c r="A1" s="557" t="str">
        <f>'1111-00 CASH'!A1</f>
        <v>TANTAN TRANSLATION STUDIO CO.,LTD.</v>
      </c>
      <c r="B1" s="557"/>
      <c r="C1" s="557"/>
      <c r="D1" s="557"/>
    </row>
    <row r="2" spans="1:8" s="3" customFormat="1" ht="24.75" customHeight="1">
      <c r="A2" s="557" t="s">
        <v>423</v>
      </c>
      <c r="B2" s="557"/>
      <c r="C2" s="557"/>
      <c r="D2" s="557"/>
    </row>
    <row r="3" spans="1:8" s="3" customFormat="1" ht="24.75" customHeight="1">
      <c r="A3" s="557" t="str">
        <f>+'1113-01 SA KBANK 5639'!A3</f>
        <v>AS OF JULY 2024</v>
      </c>
      <c r="B3" s="557"/>
      <c r="C3" s="557"/>
      <c r="D3" s="557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s="52" customFormat="1" ht="24.75" customHeight="1">
      <c r="A5" s="47" t="s">
        <v>0</v>
      </c>
      <c r="B5" s="11" t="s">
        <v>1</v>
      </c>
      <c r="C5" s="11" t="s">
        <v>2</v>
      </c>
      <c r="D5" s="12" t="s">
        <v>3</v>
      </c>
      <c r="E5" s="1"/>
      <c r="F5" s="38"/>
      <c r="G5" s="38"/>
    </row>
    <row r="6" spans="1:8" s="52" customFormat="1" ht="24.75" customHeight="1">
      <c r="A6" s="48">
        <v>243620</v>
      </c>
      <c r="B6" s="139" t="s">
        <v>364</v>
      </c>
      <c r="C6" s="143" t="s">
        <v>365</v>
      </c>
      <c r="D6" s="251">
        <v>19417</v>
      </c>
      <c r="F6" s="147"/>
      <c r="G6" s="38"/>
    </row>
    <row r="7" spans="1:8" s="52" customFormat="1" ht="24.75" customHeight="1">
      <c r="A7" s="48">
        <v>243647</v>
      </c>
      <c r="B7" s="116" t="s">
        <v>424</v>
      </c>
      <c r="C7" s="252" t="s">
        <v>425</v>
      </c>
      <c r="D7" s="253">
        <v>12739.09</v>
      </c>
      <c r="F7" s="147"/>
      <c r="G7" s="38"/>
    </row>
    <row r="8" spans="1:8" s="52" customFormat="1" ht="24.75" customHeight="1">
      <c r="A8" s="48">
        <v>243649</v>
      </c>
      <c r="B8" s="116" t="s">
        <v>426</v>
      </c>
      <c r="C8" s="252" t="s">
        <v>427</v>
      </c>
      <c r="D8" s="253">
        <v>1530</v>
      </c>
      <c r="F8" s="147"/>
      <c r="G8" s="38"/>
    </row>
    <row r="9" spans="1:8" s="52" customFormat="1" ht="24.75" customHeight="1">
      <c r="A9" s="48">
        <v>243650</v>
      </c>
      <c r="B9" s="116" t="s">
        <v>428</v>
      </c>
      <c r="C9" s="252" t="s">
        <v>429</v>
      </c>
      <c r="D9" s="253">
        <v>29000</v>
      </c>
      <c r="F9" s="147"/>
      <c r="G9" s="38"/>
    </row>
    <row r="10" spans="1:8" s="52" customFormat="1" ht="24.75" customHeight="1">
      <c r="A10" s="48">
        <v>243651</v>
      </c>
      <c r="B10" s="116" t="s">
        <v>366</v>
      </c>
      <c r="C10" s="252" t="s">
        <v>367</v>
      </c>
      <c r="D10" s="253">
        <v>19417</v>
      </c>
      <c r="F10" s="147"/>
      <c r="G10" s="38"/>
    </row>
    <row r="11" spans="1:8" s="52" customFormat="1" ht="24.75" customHeight="1">
      <c r="A11" s="48">
        <v>243673</v>
      </c>
      <c r="B11" s="116" t="s">
        <v>430</v>
      </c>
      <c r="C11" s="252" t="s">
        <v>431</v>
      </c>
      <c r="D11" s="253">
        <v>2390</v>
      </c>
      <c r="F11" s="147"/>
      <c r="G11" s="38"/>
    </row>
    <row r="12" spans="1:8" s="52" customFormat="1" ht="24.75" customHeight="1">
      <c r="A12" s="48">
        <v>243674</v>
      </c>
      <c r="B12" s="116" t="s">
        <v>432</v>
      </c>
      <c r="C12" s="252" t="s">
        <v>433</v>
      </c>
      <c r="D12" s="253">
        <v>4295</v>
      </c>
      <c r="F12" s="147"/>
      <c r="G12" s="38"/>
    </row>
    <row r="13" spans="1:8" s="52" customFormat="1" ht="24.75" customHeight="1">
      <c r="A13" s="48" t="s">
        <v>731</v>
      </c>
      <c r="B13" s="116" t="s">
        <v>434</v>
      </c>
      <c r="C13" s="252" t="s">
        <v>435</v>
      </c>
      <c r="D13" s="253">
        <v>6296.96</v>
      </c>
      <c r="F13" s="147"/>
      <c r="G13" s="38"/>
    </row>
    <row r="14" spans="1:8" s="52" customFormat="1" ht="24.75" customHeight="1">
      <c r="A14" s="48">
        <v>243681</v>
      </c>
      <c r="B14" s="116" t="s">
        <v>368</v>
      </c>
      <c r="C14" s="252" t="s">
        <v>369</v>
      </c>
      <c r="D14" s="253">
        <v>19417</v>
      </c>
      <c r="F14" s="147"/>
      <c r="G14" s="38"/>
    </row>
    <row r="15" spans="1:8" s="52" customFormat="1" ht="24.75" customHeight="1">
      <c r="A15" s="48">
        <v>243710</v>
      </c>
      <c r="B15" s="116" t="s">
        <v>370</v>
      </c>
      <c r="C15" s="252" t="s">
        <v>371</v>
      </c>
      <c r="D15" s="253">
        <v>19417</v>
      </c>
      <c r="F15" s="147"/>
      <c r="G15" s="38"/>
    </row>
    <row r="16" spans="1:8" s="52" customFormat="1" ht="24.75" customHeight="1">
      <c r="A16" s="48">
        <v>243732</v>
      </c>
      <c r="B16" s="116" t="s">
        <v>436</v>
      </c>
      <c r="C16" s="252" t="s">
        <v>437</v>
      </c>
      <c r="D16" s="253">
        <v>6469.84</v>
      </c>
      <c r="F16" s="147"/>
      <c r="G16" s="38"/>
    </row>
    <row r="17" spans="1:7" s="52" customFormat="1" ht="24.75" customHeight="1">
      <c r="A17" s="48">
        <v>243740</v>
      </c>
      <c r="B17" s="116" t="s">
        <v>372</v>
      </c>
      <c r="C17" s="252" t="s">
        <v>373</v>
      </c>
      <c r="D17" s="253">
        <v>19417</v>
      </c>
      <c r="F17" s="147"/>
      <c r="G17" s="38"/>
    </row>
    <row r="18" spans="1:7" s="52" customFormat="1" ht="24.75" customHeight="1">
      <c r="A18" s="48">
        <v>243771</v>
      </c>
      <c r="B18" s="116" t="s">
        <v>374</v>
      </c>
      <c r="C18" s="252" t="s">
        <v>375</v>
      </c>
      <c r="D18" s="253">
        <v>19417</v>
      </c>
      <c r="F18" s="147"/>
      <c r="G18" s="38"/>
    </row>
    <row r="19" spans="1:7" s="52" customFormat="1" ht="24.75" customHeight="1">
      <c r="A19" s="48">
        <v>243801</v>
      </c>
      <c r="B19" s="116" t="s">
        <v>376</v>
      </c>
      <c r="C19" s="252" t="s">
        <v>377</v>
      </c>
      <c r="D19" s="253">
        <v>19417</v>
      </c>
      <c r="F19" s="147"/>
      <c r="G19" s="38"/>
    </row>
    <row r="20" spans="1:7" s="52" customFormat="1" ht="24.75" customHeight="1">
      <c r="A20" s="48">
        <v>243803</v>
      </c>
      <c r="B20" s="116" t="s">
        <v>438</v>
      </c>
      <c r="C20" s="252" t="s">
        <v>439</v>
      </c>
      <c r="D20" s="253">
        <v>10214.43</v>
      </c>
      <c r="F20" s="147"/>
      <c r="G20" s="38"/>
    </row>
    <row r="21" spans="1:7" s="52" customFormat="1" ht="24.75" customHeight="1">
      <c r="A21" s="48">
        <v>243807</v>
      </c>
      <c r="B21" s="116" t="s">
        <v>440</v>
      </c>
      <c r="C21" s="252" t="s">
        <v>441</v>
      </c>
      <c r="D21" s="253">
        <v>1770</v>
      </c>
      <c r="F21" s="147"/>
      <c r="G21" s="38"/>
    </row>
    <row r="22" spans="1:7" s="52" customFormat="1" ht="24.75" customHeight="1">
      <c r="A22" s="48">
        <v>243819</v>
      </c>
      <c r="B22" s="116" t="s">
        <v>442</v>
      </c>
      <c r="C22" s="252" t="s">
        <v>443</v>
      </c>
      <c r="D22" s="253">
        <v>1760</v>
      </c>
      <c r="F22" s="147"/>
      <c r="G22" s="38"/>
    </row>
    <row r="23" spans="1:7" s="52" customFormat="1" ht="24.75" customHeight="1">
      <c r="A23" s="48">
        <v>243822</v>
      </c>
      <c r="B23" s="116" t="s">
        <v>444</v>
      </c>
      <c r="C23" s="252" t="s">
        <v>445</v>
      </c>
      <c r="D23" s="253">
        <v>1710</v>
      </c>
      <c r="F23" s="147"/>
      <c r="G23" s="38"/>
    </row>
    <row r="24" spans="1:7" s="52" customFormat="1" ht="24.75" customHeight="1">
      <c r="A24" s="48">
        <v>243827</v>
      </c>
      <c r="B24" s="116" t="s">
        <v>446</v>
      </c>
      <c r="C24" s="252" t="s">
        <v>447</v>
      </c>
      <c r="D24" s="253">
        <v>800</v>
      </c>
      <c r="F24" s="147"/>
      <c r="G24" s="38"/>
    </row>
    <row r="25" spans="1:7" s="52" customFormat="1" ht="24.75" customHeight="1">
      <c r="A25" s="48">
        <v>243827</v>
      </c>
      <c r="B25" s="116" t="s">
        <v>448</v>
      </c>
      <c r="C25" s="252" t="s">
        <v>449</v>
      </c>
      <c r="D25" s="253">
        <v>740</v>
      </c>
      <c r="F25" s="147"/>
      <c r="G25" s="38"/>
    </row>
    <row r="26" spans="1:7" s="52" customFormat="1" ht="24.75" customHeight="1">
      <c r="A26" s="151"/>
      <c r="B26" s="254"/>
      <c r="C26" s="164"/>
      <c r="D26" s="255"/>
      <c r="F26" s="147"/>
      <c r="G26" s="38"/>
    </row>
    <row r="27" spans="1:7" ht="24.75" customHeight="1" thickBot="1">
      <c r="A27" s="558" t="s">
        <v>4</v>
      </c>
      <c r="B27" s="559"/>
      <c r="C27" s="560"/>
      <c r="D27" s="22">
        <f>SUM(D6:D26)</f>
        <v>215634.31999999998</v>
      </c>
      <c r="E27" s="38"/>
    </row>
    <row r="28" spans="1:7" ht="24.75" customHeight="1" thickTop="1">
      <c r="A28" s="50"/>
      <c r="B28" s="23"/>
      <c r="C28" s="24" t="s">
        <v>16</v>
      </c>
      <c r="D28" s="54">
        <v>215634.32</v>
      </c>
      <c r="E28" s="38"/>
    </row>
    <row r="29" spans="1:7" ht="24.9" customHeight="1">
      <c r="C29" s="24" t="s">
        <v>11</v>
      </c>
      <c r="D29" s="21">
        <f>D27-D28</f>
        <v>0</v>
      </c>
    </row>
  </sheetData>
  <mergeCells count="4">
    <mergeCell ref="A1:D1"/>
    <mergeCell ref="A2:D2"/>
    <mergeCell ref="A3:D3"/>
    <mergeCell ref="A27:C27"/>
  </mergeCells>
  <pageMargins left="0.7" right="0.7" top="0.75" bottom="0.75" header="0.3" footer="0.3"/>
  <pageSetup scale="75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18DF3-B3AF-4122-8645-5FDCEECE4003}">
  <sheetPr>
    <tabColor theme="9" tint="0.79998168889431442"/>
  </sheetPr>
  <dimension ref="A1:G73"/>
  <sheetViews>
    <sheetView zoomScale="90" zoomScaleNormal="90" workbookViewId="0">
      <selection activeCell="A6" sqref="A6:C38"/>
    </sheetView>
  </sheetViews>
  <sheetFormatPr defaultColWidth="9.125" defaultRowHeight="23.4"/>
  <cols>
    <col min="1" max="1" width="15.875" style="33" customWidth="1"/>
    <col min="2" max="2" width="19.375" style="33" customWidth="1"/>
    <col min="3" max="3" width="74.25" style="16" customWidth="1"/>
    <col min="4" max="4" width="21" style="45" customWidth="1"/>
    <col min="5" max="16384" width="9.125" style="16"/>
  </cols>
  <sheetData>
    <row r="1" spans="1:7" s="3" customFormat="1" ht="24.75" customHeight="1">
      <c r="A1" s="557" t="s">
        <v>17</v>
      </c>
      <c r="B1" s="557"/>
      <c r="C1" s="557"/>
      <c r="D1" s="557"/>
    </row>
    <row r="2" spans="1:7" s="3" customFormat="1" ht="24.75" customHeight="1">
      <c r="A2" s="557" t="s">
        <v>166</v>
      </c>
      <c r="B2" s="557"/>
      <c r="C2" s="557"/>
      <c r="D2" s="557"/>
      <c r="G2" s="109"/>
    </row>
    <row r="3" spans="1:7" s="3" customFormat="1" ht="24.75" customHeight="1">
      <c r="A3" s="557" t="str">
        <f>+'1113-01 SA KBANK 5639'!A3</f>
        <v>AS OF JULY 2024</v>
      </c>
      <c r="B3" s="557"/>
      <c r="C3" s="557"/>
      <c r="D3" s="557"/>
    </row>
    <row r="4" spans="1:7" s="3" customFormat="1" ht="24.75" customHeight="1">
      <c r="A4" s="53"/>
      <c r="B4" s="53"/>
      <c r="C4" s="1"/>
      <c r="D4" s="129"/>
      <c r="E4" s="110"/>
      <c r="F4" s="110"/>
    </row>
    <row r="5" spans="1:7" s="110" customFormat="1" ht="24.75" customHeight="1">
      <c r="A5" s="126" t="s">
        <v>0</v>
      </c>
      <c r="B5" s="11" t="s">
        <v>1</v>
      </c>
      <c r="C5" s="11" t="s">
        <v>2</v>
      </c>
      <c r="D5" s="130" t="s">
        <v>3</v>
      </c>
      <c r="E5" s="1"/>
      <c r="F5" s="111"/>
    </row>
    <row r="6" spans="1:7" s="52" customFormat="1" ht="24.75" customHeight="1">
      <c r="A6" s="123">
        <v>242826</v>
      </c>
      <c r="B6" s="124" t="s">
        <v>222</v>
      </c>
      <c r="C6" s="125" t="s">
        <v>223</v>
      </c>
      <c r="D6" s="131">
        <v>3600000</v>
      </c>
      <c r="E6" s="23"/>
      <c r="F6" s="38"/>
    </row>
    <row r="7" spans="1:7" s="52" customFormat="1" ht="24.75" customHeight="1">
      <c r="A7" s="113">
        <v>242858</v>
      </c>
      <c r="B7" s="115" t="s">
        <v>224</v>
      </c>
      <c r="C7" s="118" t="s">
        <v>225</v>
      </c>
      <c r="D7" s="132">
        <v>-17164.39</v>
      </c>
      <c r="E7" s="23"/>
      <c r="F7" s="38"/>
    </row>
    <row r="8" spans="1:7" s="52" customFormat="1" ht="24.75" customHeight="1">
      <c r="A8" s="113">
        <v>242892</v>
      </c>
      <c r="B8" s="115" t="s">
        <v>198</v>
      </c>
      <c r="C8" s="118" t="s">
        <v>199</v>
      </c>
      <c r="D8" s="132">
        <v>-15650.25</v>
      </c>
      <c r="E8" s="23"/>
      <c r="F8" s="38"/>
    </row>
    <row r="9" spans="1:7" s="52" customFormat="1" ht="24.75" customHeight="1">
      <c r="A9" s="113">
        <v>242920</v>
      </c>
      <c r="B9" s="115" t="s">
        <v>200</v>
      </c>
      <c r="C9" s="118" t="s">
        <v>201</v>
      </c>
      <c r="D9" s="132">
        <v>-18054.12</v>
      </c>
      <c r="E9" s="23"/>
      <c r="F9" s="38"/>
    </row>
    <row r="10" spans="1:7" s="52" customFormat="1" ht="24.75" customHeight="1">
      <c r="A10" s="113">
        <v>242948</v>
      </c>
      <c r="B10" s="115" t="s">
        <v>202</v>
      </c>
      <c r="C10" s="118" t="s">
        <v>203</v>
      </c>
      <c r="D10" s="132">
        <v>-18109.52</v>
      </c>
      <c r="E10" s="23"/>
      <c r="F10" s="38"/>
    </row>
    <row r="11" spans="1:7" s="52" customFormat="1" ht="24.75" customHeight="1">
      <c r="A11" s="113">
        <v>242979</v>
      </c>
      <c r="B11" s="115" t="s">
        <v>204</v>
      </c>
      <c r="C11" s="118" t="s">
        <v>205</v>
      </c>
      <c r="D11" s="132">
        <v>-17004.2</v>
      </c>
      <c r="E11" s="23"/>
      <c r="F11" s="38"/>
    </row>
    <row r="12" spans="1:7" s="52" customFormat="1" ht="24.75" customHeight="1">
      <c r="A12" s="113">
        <v>243009</v>
      </c>
      <c r="B12" s="115" t="s">
        <v>206</v>
      </c>
      <c r="C12" s="118" t="s">
        <v>207</v>
      </c>
      <c r="D12" s="132">
        <v>-16676.87</v>
      </c>
      <c r="E12" s="23"/>
      <c r="F12" s="38"/>
    </row>
    <row r="13" spans="1:7" s="52" customFormat="1" ht="24.75" customHeight="1">
      <c r="A13" s="113">
        <v>243040</v>
      </c>
      <c r="B13" s="115" t="s">
        <v>208</v>
      </c>
      <c r="C13" s="118" t="s">
        <v>209</v>
      </c>
      <c r="D13" s="132">
        <v>-17885.16</v>
      </c>
      <c r="E13" s="23"/>
      <c r="F13" s="38"/>
    </row>
    <row r="14" spans="1:7" s="52" customFormat="1" ht="24.75" customHeight="1">
      <c r="A14" s="113">
        <v>243070</v>
      </c>
      <c r="B14" s="115" t="s">
        <v>210</v>
      </c>
      <c r="C14" s="118" t="s">
        <v>211</v>
      </c>
      <c r="D14" s="132">
        <v>-17560.689999999999</v>
      </c>
      <c r="E14" s="23"/>
      <c r="F14" s="38"/>
    </row>
    <row r="15" spans="1:7" s="52" customFormat="1" ht="24.75" customHeight="1">
      <c r="A15" s="113">
        <v>243101</v>
      </c>
      <c r="B15" s="115" t="s">
        <v>212</v>
      </c>
      <c r="C15" s="118" t="s">
        <v>213</v>
      </c>
      <c r="D15" s="132">
        <v>-17239.05</v>
      </c>
      <c r="E15" s="23"/>
      <c r="F15" s="38"/>
    </row>
    <row r="16" spans="1:7" s="52" customFormat="1" ht="24.75" customHeight="1">
      <c r="A16" s="113">
        <v>243132</v>
      </c>
      <c r="B16" s="115" t="s">
        <v>214</v>
      </c>
      <c r="C16" s="118" t="s">
        <v>215</v>
      </c>
      <c r="D16" s="132">
        <v>-17297.599999999999</v>
      </c>
      <c r="E16" s="23"/>
      <c r="F16" s="38"/>
    </row>
    <row r="17" spans="1:6" s="52" customFormat="1" ht="24.75" customHeight="1">
      <c r="A17" s="113">
        <v>243164</v>
      </c>
      <c r="B17" s="115" t="s">
        <v>216</v>
      </c>
      <c r="C17" s="118" t="s">
        <v>217</v>
      </c>
      <c r="D17" s="132">
        <v>-16980.78</v>
      </c>
      <c r="E17" s="23"/>
      <c r="F17" s="38"/>
    </row>
    <row r="18" spans="1:6" s="52" customFormat="1" ht="24.75" customHeight="1">
      <c r="A18" s="113">
        <v>243193</v>
      </c>
      <c r="B18" s="115" t="s">
        <v>218</v>
      </c>
      <c r="C18" s="118" t="s">
        <v>219</v>
      </c>
      <c r="D18" s="132">
        <v>-18161.54</v>
      </c>
      <c r="E18" s="23"/>
      <c r="F18" s="38"/>
    </row>
    <row r="19" spans="1:6" s="52" customFormat="1" ht="24.75" customHeight="1">
      <c r="A19" s="113">
        <v>243223</v>
      </c>
      <c r="B19" s="115" t="s">
        <v>220</v>
      </c>
      <c r="C19" s="118" t="s">
        <v>221</v>
      </c>
      <c r="D19" s="132">
        <v>-17847.509999999998</v>
      </c>
      <c r="E19" s="23"/>
      <c r="F19" s="38"/>
    </row>
    <row r="20" spans="1:6" s="52" customFormat="1" ht="24.75" customHeight="1">
      <c r="A20" s="114">
        <v>243256</v>
      </c>
      <c r="B20" s="116" t="s">
        <v>167</v>
      </c>
      <c r="C20" s="119" t="s">
        <v>168</v>
      </c>
      <c r="D20" s="132">
        <v>-16796.8</v>
      </c>
      <c r="E20" s="23"/>
      <c r="F20" s="38"/>
    </row>
    <row r="21" spans="1:6" s="52" customFormat="1" ht="24.75" customHeight="1">
      <c r="A21" s="114">
        <v>243285</v>
      </c>
      <c r="B21" s="116" t="s">
        <v>169</v>
      </c>
      <c r="C21" s="119" t="s">
        <v>168</v>
      </c>
      <c r="D21" s="132">
        <v>-18329.36</v>
      </c>
      <c r="E21" s="23"/>
      <c r="F21" s="38"/>
    </row>
    <row r="22" spans="1:6" s="52" customFormat="1" ht="24.75" customHeight="1">
      <c r="A22" s="114">
        <v>243313</v>
      </c>
      <c r="B22" s="116" t="s">
        <v>170</v>
      </c>
      <c r="C22" s="119" t="s">
        <v>168</v>
      </c>
      <c r="D22" s="132">
        <v>-18753.560000000001</v>
      </c>
      <c r="E22" s="23"/>
      <c r="F22" s="38"/>
    </row>
    <row r="23" spans="1:6" s="52" customFormat="1" ht="24.75" customHeight="1">
      <c r="A23" s="114">
        <v>243344</v>
      </c>
      <c r="B23" s="116" t="s">
        <v>171</v>
      </c>
      <c r="C23" s="119" t="s">
        <v>168</v>
      </c>
      <c r="D23" s="132">
        <v>-16991.66</v>
      </c>
      <c r="E23" s="23"/>
      <c r="F23" s="38"/>
    </row>
    <row r="24" spans="1:6" s="52" customFormat="1" ht="24.75" customHeight="1">
      <c r="A24" s="114">
        <v>243375</v>
      </c>
      <c r="B24" s="116" t="s">
        <v>172</v>
      </c>
      <c r="C24" s="119" t="s">
        <v>168</v>
      </c>
      <c r="D24" s="132">
        <v>-18501.21</v>
      </c>
      <c r="E24" s="23"/>
      <c r="F24" s="38"/>
    </row>
    <row r="25" spans="1:6" s="52" customFormat="1" ht="24.75" customHeight="1">
      <c r="A25" s="114">
        <v>243405</v>
      </c>
      <c r="B25" s="116" t="s">
        <v>173</v>
      </c>
      <c r="C25" s="119" t="s">
        <v>168</v>
      </c>
      <c r="D25" s="132">
        <v>-18200.02</v>
      </c>
      <c r="E25" s="23"/>
      <c r="F25" s="38"/>
    </row>
    <row r="26" spans="1:6" s="52" customFormat="1" ht="24.75" customHeight="1">
      <c r="A26" s="114">
        <v>243450</v>
      </c>
      <c r="B26" s="116" t="s">
        <v>174</v>
      </c>
      <c r="C26" s="119" t="s">
        <v>168</v>
      </c>
      <c r="D26" s="132">
        <v>-17543.84</v>
      </c>
      <c r="E26" s="23"/>
      <c r="F26" s="38"/>
    </row>
    <row r="27" spans="1:6" s="52" customFormat="1" ht="24.75" customHeight="1">
      <c r="A27" s="114">
        <v>243467</v>
      </c>
      <c r="B27" s="116" t="s">
        <v>175</v>
      </c>
      <c r="C27" s="119" t="s">
        <v>176</v>
      </c>
      <c r="D27" s="132">
        <v>-18317.53</v>
      </c>
      <c r="E27" s="23"/>
      <c r="F27" s="38"/>
    </row>
    <row r="28" spans="1:6" s="52" customFormat="1" ht="24.75" customHeight="1">
      <c r="A28" s="114">
        <v>243497</v>
      </c>
      <c r="B28" s="116" t="s">
        <v>177</v>
      </c>
      <c r="C28" s="119" t="s">
        <v>178</v>
      </c>
      <c r="D28" s="132">
        <v>-18377.75</v>
      </c>
      <c r="E28" s="23"/>
      <c r="F28" s="38"/>
    </row>
    <row r="29" spans="1:6" s="52" customFormat="1" ht="24.75" customHeight="1">
      <c r="A29" s="114">
        <v>243554</v>
      </c>
      <c r="B29" s="116" t="s">
        <v>179</v>
      </c>
      <c r="C29" s="119" t="s">
        <v>178</v>
      </c>
      <c r="D29" s="132">
        <v>-18086.11</v>
      </c>
      <c r="E29" s="23"/>
      <c r="F29" s="38"/>
    </row>
    <row r="30" spans="1:6" s="52" customFormat="1" ht="24.75" customHeight="1">
      <c r="A30" s="114">
        <v>243558</v>
      </c>
      <c r="B30" s="116" t="s">
        <v>180</v>
      </c>
      <c r="C30" s="119" t="s">
        <v>178</v>
      </c>
      <c r="D30" s="132">
        <v>-18497.63</v>
      </c>
      <c r="E30" s="23"/>
      <c r="F30" s="38"/>
    </row>
    <row r="31" spans="1:6" s="52" customFormat="1" ht="24.75" customHeight="1">
      <c r="A31" s="114">
        <v>243588</v>
      </c>
      <c r="B31" s="116" t="s">
        <v>181</v>
      </c>
      <c r="C31" s="119" t="s">
        <v>182</v>
      </c>
      <c r="D31" s="132">
        <v>-12685.07</v>
      </c>
      <c r="F31" s="38"/>
    </row>
    <row r="32" spans="1:6" s="52" customFormat="1" ht="24.75" customHeight="1">
      <c r="A32" s="120">
        <v>243620</v>
      </c>
      <c r="B32" s="121" t="s">
        <v>450</v>
      </c>
      <c r="C32" s="122" t="s">
        <v>451</v>
      </c>
      <c r="D32" s="257">
        <v>-11666.91</v>
      </c>
      <c r="F32" s="38"/>
    </row>
    <row r="33" spans="1:6" s="52" customFormat="1" ht="24.75" customHeight="1">
      <c r="A33" s="120">
        <v>243650</v>
      </c>
      <c r="B33" s="121" t="s">
        <v>452</v>
      </c>
      <c r="C33" s="122" t="s">
        <v>453</v>
      </c>
      <c r="D33" s="257">
        <v>-12810.17</v>
      </c>
      <c r="F33" s="38"/>
    </row>
    <row r="34" spans="1:6" s="52" customFormat="1" ht="24.75" customHeight="1">
      <c r="A34" s="120">
        <v>243678</v>
      </c>
      <c r="B34" s="121" t="s">
        <v>454</v>
      </c>
      <c r="C34" s="122" t="s">
        <v>455</v>
      </c>
      <c r="D34" s="257">
        <v>-13413.44</v>
      </c>
      <c r="F34" s="38"/>
    </row>
    <row r="35" spans="1:6" s="52" customFormat="1" ht="24.75" customHeight="1">
      <c r="A35" s="120">
        <v>243709</v>
      </c>
      <c r="B35" s="121" t="s">
        <v>456</v>
      </c>
      <c r="C35" s="122" t="s">
        <v>457</v>
      </c>
      <c r="D35" s="257">
        <v>-12409.71</v>
      </c>
      <c r="F35" s="38"/>
    </row>
    <row r="36" spans="1:6" s="52" customFormat="1" ht="24.75" customHeight="1">
      <c r="A36" s="120">
        <v>243740</v>
      </c>
      <c r="B36" s="121" t="s">
        <v>458</v>
      </c>
      <c r="C36" s="122" t="s">
        <v>459</v>
      </c>
      <c r="D36" s="257">
        <v>-12475.58</v>
      </c>
      <c r="F36" s="38"/>
    </row>
    <row r="37" spans="1:6" s="52" customFormat="1" ht="24.75" customHeight="1">
      <c r="A37" s="120">
        <v>243773</v>
      </c>
      <c r="B37" s="121" t="s">
        <v>460</v>
      </c>
      <c r="C37" s="122" t="s">
        <v>461</v>
      </c>
      <c r="D37" s="257">
        <v>-11479.98</v>
      </c>
      <c r="F37" s="38"/>
    </row>
    <row r="38" spans="1:6" s="52" customFormat="1" ht="24.75" customHeight="1">
      <c r="A38" s="120">
        <v>243800</v>
      </c>
      <c r="B38" s="121" t="s">
        <v>462</v>
      </c>
      <c r="C38" s="122" t="s">
        <v>463</v>
      </c>
      <c r="D38" s="257">
        <v>-14718.52</v>
      </c>
      <c r="F38" s="38"/>
    </row>
    <row r="39" spans="1:6" s="52" customFormat="1" ht="24.75" customHeight="1">
      <c r="A39" s="120"/>
      <c r="B39" s="121"/>
      <c r="C39" s="122"/>
      <c r="D39" s="133"/>
      <c r="F39" s="38"/>
    </row>
    <row r="40" spans="1:6" ht="24.75" customHeight="1" thickBot="1">
      <c r="A40" s="558" t="s">
        <v>4</v>
      </c>
      <c r="B40" s="559"/>
      <c r="C40" s="560"/>
      <c r="D40" s="112">
        <f>SUM(D6:D39)</f>
        <v>3074313.4700000007</v>
      </c>
      <c r="E40" s="38"/>
    </row>
    <row r="41" spans="1:6" ht="24.75" customHeight="1" thickTop="1">
      <c r="A41" s="50"/>
      <c r="B41" s="23"/>
      <c r="C41" s="24" t="s">
        <v>16</v>
      </c>
      <c r="D41" s="134">
        <v>3074313.47</v>
      </c>
      <c r="E41" s="38"/>
    </row>
    <row r="42" spans="1:6" ht="24.9" customHeight="1">
      <c r="C42" s="24" t="s">
        <v>11</v>
      </c>
      <c r="D42" s="135">
        <f>D40-D41</f>
        <v>0</v>
      </c>
    </row>
    <row r="43" spans="1:6" ht="24.9" customHeight="1"/>
    <row r="44" spans="1:6" ht="24.9" customHeight="1"/>
    <row r="45" spans="1:6" ht="24.9" customHeight="1"/>
    <row r="46" spans="1:6" ht="24.9" customHeight="1"/>
    <row r="47" spans="1:6" ht="24.9" customHeight="1"/>
    <row r="48" spans="1:6" ht="24.9" customHeight="1"/>
    <row r="49" ht="24.9" customHeight="1"/>
    <row r="50" ht="24.9" customHeight="1"/>
    <row r="51" ht="24.9" customHeight="1"/>
    <row r="52" ht="24.9" customHeight="1"/>
    <row r="53" ht="24.9" customHeight="1"/>
    <row r="54" ht="24.9" customHeight="1"/>
    <row r="55" ht="24.9" customHeight="1"/>
    <row r="56" ht="24.9" customHeight="1"/>
    <row r="57" ht="24.9" customHeight="1"/>
    <row r="58" ht="24.9" customHeight="1"/>
    <row r="59" ht="24.9" customHeight="1"/>
    <row r="60" ht="24.9" customHeight="1"/>
    <row r="61" ht="24.9" customHeight="1"/>
    <row r="62" ht="24.9" customHeight="1"/>
    <row r="63" ht="24.9" customHeight="1"/>
    <row r="64" ht="24.9" customHeight="1"/>
    <row r="65" ht="24.9" customHeight="1"/>
    <row r="66" ht="24.9" customHeight="1"/>
    <row r="67" ht="24.9" customHeight="1"/>
    <row r="68" ht="24.9" customHeight="1"/>
    <row r="69" ht="24.9" customHeight="1"/>
    <row r="70" ht="24.9" customHeight="1"/>
    <row r="72" ht="24.9" customHeight="1"/>
    <row r="73" ht="24.9" customHeight="1"/>
  </sheetData>
  <mergeCells count="4">
    <mergeCell ref="A1:D1"/>
    <mergeCell ref="A2:D2"/>
    <mergeCell ref="A3:D3"/>
    <mergeCell ref="A40:C4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5E2E6-054B-4C2F-B4A5-4DDA252DA8E9}">
  <sheetPr>
    <tabColor theme="9" tint="0.59999389629810485"/>
    <pageSetUpPr fitToPage="1"/>
  </sheetPr>
  <dimension ref="A1:N171"/>
  <sheetViews>
    <sheetView view="pageBreakPreview" zoomScale="80" zoomScaleNormal="90" zoomScaleSheetLayoutView="80" workbookViewId="0">
      <selection activeCell="N42" sqref="N42"/>
    </sheetView>
  </sheetViews>
  <sheetFormatPr defaultColWidth="8.625" defaultRowHeight="21.6" outlineLevelRow="1"/>
  <cols>
    <col min="1" max="1" width="6.625" style="436" bestFit="1" customWidth="1"/>
    <col min="2" max="2" width="15.125" style="454" customWidth="1"/>
    <col min="3" max="3" width="15.125" style="436" customWidth="1"/>
    <col min="4" max="4" width="33.125" style="436" bestFit="1" customWidth="1"/>
    <col min="5" max="5" width="16.75" style="435" customWidth="1"/>
    <col min="6" max="6" width="8.625" style="458" bestFit="1" customWidth="1"/>
    <col min="7" max="7" width="6.875" style="436" bestFit="1" customWidth="1"/>
    <col min="8" max="11" width="16.75" style="436" customWidth="1"/>
    <col min="12" max="12" width="3.75" style="436" bestFit="1" customWidth="1"/>
    <col min="13" max="13" width="14.5" style="436" customWidth="1"/>
    <col min="14" max="14" width="10.25" style="436" bestFit="1" customWidth="1"/>
    <col min="15" max="256" width="8.625" style="436"/>
    <col min="257" max="257" width="6.625" style="436" bestFit="1" customWidth="1"/>
    <col min="258" max="258" width="10.25" style="436" customWidth="1"/>
    <col min="259" max="259" width="8.625" style="436"/>
    <col min="260" max="260" width="6.875" style="436" bestFit="1" customWidth="1"/>
    <col min="261" max="261" width="13" style="436" customWidth="1"/>
    <col min="262" max="262" width="12.25" style="436" bestFit="1" customWidth="1"/>
    <col min="263" max="263" width="3.75" style="436" bestFit="1" customWidth="1"/>
    <col min="264" max="264" width="14.625" style="436" customWidth="1"/>
    <col min="265" max="265" width="4.5" style="436" bestFit="1" customWidth="1"/>
    <col min="266" max="266" width="8.25" style="436" bestFit="1" customWidth="1"/>
    <col min="267" max="267" width="15" style="436" customWidth="1"/>
    <col min="268" max="268" width="3.75" style="436" bestFit="1" customWidth="1"/>
    <col min="269" max="269" width="12.5" style="436" bestFit="1" customWidth="1"/>
    <col min="270" max="270" width="9.75" style="436" bestFit="1" customWidth="1"/>
    <col min="271" max="512" width="8.625" style="436"/>
    <col min="513" max="513" width="6.625" style="436" bestFit="1" customWidth="1"/>
    <col min="514" max="514" width="10.25" style="436" customWidth="1"/>
    <col min="515" max="515" width="8.625" style="436"/>
    <col min="516" max="516" width="6.875" style="436" bestFit="1" customWidth="1"/>
    <col min="517" max="517" width="13" style="436" customWidth="1"/>
    <col min="518" max="518" width="12.25" style="436" bestFit="1" customWidth="1"/>
    <col min="519" max="519" width="3.75" style="436" bestFit="1" customWidth="1"/>
    <col min="520" max="520" width="14.625" style="436" customWidth="1"/>
    <col min="521" max="521" width="4.5" style="436" bestFit="1" customWidth="1"/>
    <col min="522" max="522" width="8.25" style="436" bestFit="1" customWidth="1"/>
    <col min="523" max="523" width="15" style="436" customWidth="1"/>
    <col min="524" max="524" width="3.75" style="436" bestFit="1" customWidth="1"/>
    <col min="525" max="525" width="12.5" style="436" bestFit="1" customWidth="1"/>
    <col min="526" max="526" width="9.75" style="436" bestFit="1" customWidth="1"/>
    <col min="527" max="768" width="8.625" style="436"/>
    <col min="769" max="769" width="6.625" style="436" bestFit="1" customWidth="1"/>
    <col min="770" max="770" width="10.25" style="436" customWidth="1"/>
    <col min="771" max="771" width="8.625" style="436"/>
    <col min="772" max="772" width="6.875" style="436" bestFit="1" customWidth="1"/>
    <col min="773" max="773" width="13" style="436" customWidth="1"/>
    <col min="774" max="774" width="12.25" style="436" bestFit="1" customWidth="1"/>
    <col min="775" max="775" width="3.75" style="436" bestFit="1" customWidth="1"/>
    <col min="776" max="776" width="14.625" style="436" customWidth="1"/>
    <col min="777" max="777" width="4.5" style="436" bestFit="1" customWidth="1"/>
    <col min="778" max="778" width="8.25" style="436" bestFit="1" customWidth="1"/>
    <col min="779" max="779" width="15" style="436" customWidth="1"/>
    <col min="780" max="780" width="3.75" style="436" bestFit="1" customWidth="1"/>
    <col min="781" max="781" width="12.5" style="436" bestFit="1" customWidth="1"/>
    <col min="782" max="782" width="9.75" style="436" bestFit="1" customWidth="1"/>
    <col min="783" max="1024" width="8.625" style="436"/>
    <col min="1025" max="1025" width="6.625" style="436" bestFit="1" customWidth="1"/>
    <col min="1026" max="1026" width="10.25" style="436" customWidth="1"/>
    <col min="1027" max="1027" width="8.625" style="436"/>
    <col min="1028" max="1028" width="6.875" style="436" bestFit="1" customWidth="1"/>
    <col min="1029" max="1029" width="13" style="436" customWidth="1"/>
    <col min="1030" max="1030" width="12.25" style="436" bestFit="1" customWidth="1"/>
    <col min="1031" max="1031" width="3.75" style="436" bestFit="1" customWidth="1"/>
    <col min="1032" max="1032" width="14.625" style="436" customWidth="1"/>
    <col min="1033" max="1033" width="4.5" style="436" bestFit="1" customWidth="1"/>
    <col min="1034" max="1034" width="8.25" style="436" bestFit="1" customWidth="1"/>
    <col min="1035" max="1035" width="15" style="436" customWidth="1"/>
    <col min="1036" max="1036" width="3.75" style="436" bestFit="1" customWidth="1"/>
    <col min="1037" max="1037" width="12.5" style="436" bestFit="1" customWidth="1"/>
    <col min="1038" max="1038" width="9.75" style="436" bestFit="1" customWidth="1"/>
    <col min="1039" max="1280" width="8.625" style="436"/>
    <col min="1281" max="1281" width="6.625" style="436" bestFit="1" customWidth="1"/>
    <col min="1282" max="1282" width="10.25" style="436" customWidth="1"/>
    <col min="1283" max="1283" width="8.625" style="436"/>
    <col min="1284" max="1284" width="6.875" style="436" bestFit="1" customWidth="1"/>
    <col min="1285" max="1285" width="13" style="436" customWidth="1"/>
    <col min="1286" max="1286" width="12.25" style="436" bestFit="1" customWidth="1"/>
    <col min="1287" max="1287" width="3.75" style="436" bestFit="1" customWidth="1"/>
    <col min="1288" max="1288" width="14.625" style="436" customWidth="1"/>
    <col min="1289" max="1289" width="4.5" style="436" bestFit="1" customWidth="1"/>
    <col min="1290" max="1290" width="8.25" style="436" bestFit="1" customWidth="1"/>
    <col min="1291" max="1291" width="15" style="436" customWidth="1"/>
    <col min="1292" max="1292" width="3.75" style="436" bestFit="1" customWidth="1"/>
    <col min="1293" max="1293" width="12.5" style="436" bestFit="1" customWidth="1"/>
    <col min="1294" max="1294" width="9.75" style="436" bestFit="1" customWidth="1"/>
    <col min="1295" max="1536" width="8.625" style="436"/>
    <col min="1537" max="1537" width="6.625" style="436" bestFit="1" customWidth="1"/>
    <col min="1538" max="1538" width="10.25" style="436" customWidth="1"/>
    <col min="1539" max="1539" width="8.625" style="436"/>
    <col min="1540" max="1540" width="6.875" style="436" bestFit="1" customWidth="1"/>
    <col min="1541" max="1541" width="13" style="436" customWidth="1"/>
    <col min="1542" max="1542" width="12.25" style="436" bestFit="1" customWidth="1"/>
    <col min="1543" max="1543" width="3.75" style="436" bestFit="1" customWidth="1"/>
    <col min="1544" max="1544" width="14.625" style="436" customWidth="1"/>
    <col min="1545" max="1545" width="4.5" style="436" bestFit="1" customWidth="1"/>
    <col min="1546" max="1546" width="8.25" style="436" bestFit="1" customWidth="1"/>
    <col min="1547" max="1547" width="15" style="436" customWidth="1"/>
    <col min="1548" max="1548" width="3.75" style="436" bestFit="1" customWidth="1"/>
    <col min="1549" max="1549" width="12.5" style="436" bestFit="1" customWidth="1"/>
    <col min="1550" max="1550" width="9.75" style="436" bestFit="1" customWidth="1"/>
    <col min="1551" max="1792" width="8.625" style="436"/>
    <col min="1793" max="1793" width="6.625" style="436" bestFit="1" customWidth="1"/>
    <col min="1794" max="1794" width="10.25" style="436" customWidth="1"/>
    <col min="1795" max="1795" width="8.625" style="436"/>
    <col min="1796" max="1796" width="6.875" style="436" bestFit="1" customWidth="1"/>
    <col min="1797" max="1797" width="13" style="436" customWidth="1"/>
    <col min="1798" max="1798" width="12.25" style="436" bestFit="1" customWidth="1"/>
    <col min="1799" max="1799" width="3.75" style="436" bestFit="1" customWidth="1"/>
    <col min="1800" max="1800" width="14.625" style="436" customWidth="1"/>
    <col min="1801" max="1801" width="4.5" style="436" bestFit="1" customWidth="1"/>
    <col min="1802" max="1802" width="8.25" style="436" bestFit="1" customWidth="1"/>
    <col min="1803" max="1803" width="15" style="436" customWidth="1"/>
    <col min="1804" max="1804" width="3.75" style="436" bestFit="1" customWidth="1"/>
    <col min="1805" max="1805" width="12.5" style="436" bestFit="1" customWidth="1"/>
    <col min="1806" max="1806" width="9.75" style="436" bestFit="1" customWidth="1"/>
    <col min="1807" max="2048" width="8.625" style="436"/>
    <col min="2049" max="2049" width="6.625" style="436" bestFit="1" customWidth="1"/>
    <col min="2050" max="2050" width="10.25" style="436" customWidth="1"/>
    <col min="2051" max="2051" width="8.625" style="436"/>
    <col min="2052" max="2052" width="6.875" style="436" bestFit="1" customWidth="1"/>
    <col min="2053" max="2053" width="13" style="436" customWidth="1"/>
    <col min="2054" max="2054" width="12.25" style="436" bestFit="1" customWidth="1"/>
    <col min="2055" max="2055" width="3.75" style="436" bestFit="1" customWidth="1"/>
    <col min="2056" max="2056" width="14.625" style="436" customWidth="1"/>
    <col min="2057" max="2057" width="4.5" style="436" bestFit="1" customWidth="1"/>
    <col min="2058" max="2058" width="8.25" style="436" bestFit="1" customWidth="1"/>
    <col min="2059" max="2059" width="15" style="436" customWidth="1"/>
    <col min="2060" max="2060" width="3.75" style="436" bestFit="1" customWidth="1"/>
    <col min="2061" max="2061" width="12.5" style="436" bestFit="1" customWidth="1"/>
    <col min="2062" max="2062" width="9.75" style="436" bestFit="1" customWidth="1"/>
    <col min="2063" max="2304" width="8.625" style="436"/>
    <col min="2305" max="2305" width="6.625" style="436" bestFit="1" customWidth="1"/>
    <col min="2306" max="2306" width="10.25" style="436" customWidth="1"/>
    <col min="2307" max="2307" width="8.625" style="436"/>
    <col min="2308" max="2308" width="6.875" style="436" bestFit="1" customWidth="1"/>
    <col min="2309" max="2309" width="13" style="436" customWidth="1"/>
    <col min="2310" max="2310" width="12.25" style="436" bestFit="1" customWidth="1"/>
    <col min="2311" max="2311" width="3.75" style="436" bestFit="1" customWidth="1"/>
    <col min="2312" max="2312" width="14.625" style="436" customWidth="1"/>
    <col min="2313" max="2313" width="4.5" style="436" bestFit="1" customWidth="1"/>
    <col min="2314" max="2314" width="8.25" style="436" bestFit="1" customWidth="1"/>
    <col min="2315" max="2315" width="15" style="436" customWidth="1"/>
    <col min="2316" max="2316" width="3.75" style="436" bestFit="1" customWidth="1"/>
    <col min="2317" max="2317" width="12.5" style="436" bestFit="1" customWidth="1"/>
    <col min="2318" max="2318" width="9.75" style="436" bestFit="1" customWidth="1"/>
    <col min="2319" max="2560" width="8.625" style="436"/>
    <col min="2561" max="2561" width="6.625" style="436" bestFit="1" customWidth="1"/>
    <col min="2562" max="2562" width="10.25" style="436" customWidth="1"/>
    <col min="2563" max="2563" width="8.625" style="436"/>
    <col min="2564" max="2564" width="6.875" style="436" bestFit="1" customWidth="1"/>
    <col min="2565" max="2565" width="13" style="436" customWidth="1"/>
    <col min="2566" max="2566" width="12.25" style="436" bestFit="1" customWidth="1"/>
    <col min="2567" max="2567" width="3.75" style="436" bestFit="1" customWidth="1"/>
    <col min="2568" max="2568" width="14.625" style="436" customWidth="1"/>
    <col min="2569" max="2569" width="4.5" style="436" bestFit="1" customWidth="1"/>
    <col min="2570" max="2570" width="8.25" style="436" bestFit="1" customWidth="1"/>
    <col min="2571" max="2571" width="15" style="436" customWidth="1"/>
    <col min="2572" max="2572" width="3.75" style="436" bestFit="1" customWidth="1"/>
    <col min="2573" max="2573" width="12.5" style="436" bestFit="1" customWidth="1"/>
    <col min="2574" max="2574" width="9.75" style="436" bestFit="1" customWidth="1"/>
    <col min="2575" max="2816" width="8.625" style="436"/>
    <col min="2817" max="2817" width="6.625" style="436" bestFit="1" customWidth="1"/>
    <col min="2818" max="2818" width="10.25" style="436" customWidth="1"/>
    <col min="2819" max="2819" width="8.625" style="436"/>
    <col min="2820" max="2820" width="6.875" style="436" bestFit="1" customWidth="1"/>
    <col min="2821" max="2821" width="13" style="436" customWidth="1"/>
    <col min="2822" max="2822" width="12.25" style="436" bestFit="1" customWidth="1"/>
    <col min="2823" max="2823" width="3.75" style="436" bestFit="1" customWidth="1"/>
    <col min="2824" max="2824" width="14.625" style="436" customWidth="1"/>
    <col min="2825" max="2825" width="4.5" style="436" bestFit="1" customWidth="1"/>
    <col min="2826" max="2826" width="8.25" style="436" bestFit="1" customWidth="1"/>
    <col min="2827" max="2827" width="15" style="436" customWidth="1"/>
    <col min="2828" max="2828" width="3.75" style="436" bestFit="1" customWidth="1"/>
    <col min="2829" max="2829" width="12.5" style="436" bestFit="1" customWidth="1"/>
    <col min="2830" max="2830" width="9.75" style="436" bestFit="1" customWidth="1"/>
    <col min="2831" max="3072" width="8.625" style="436"/>
    <col min="3073" max="3073" width="6.625" style="436" bestFit="1" customWidth="1"/>
    <col min="3074" max="3074" width="10.25" style="436" customWidth="1"/>
    <col min="3075" max="3075" width="8.625" style="436"/>
    <col min="3076" max="3076" width="6.875" style="436" bestFit="1" customWidth="1"/>
    <col min="3077" max="3077" width="13" style="436" customWidth="1"/>
    <col min="3078" max="3078" width="12.25" style="436" bestFit="1" customWidth="1"/>
    <col min="3079" max="3079" width="3.75" style="436" bestFit="1" customWidth="1"/>
    <col min="3080" max="3080" width="14.625" style="436" customWidth="1"/>
    <col min="3081" max="3081" width="4.5" style="436" bestFit="1" customWidth="1"/>
    <col min="3082" max="3082" width="8.25" style="436" bestFit="1" customWidth="1"/>
    <col min="3083" max="3083" width="15" style="436" customWidth="1"/>
    <col min="3084" max="3084" width="3.75" style="436" bestFit="1" customWidth="1"/>
    <col min="3085" max="3085" width="12.5" style="436" bestFit="1" customWidth="1"/>
    <col min="3086" max="3086" width="9.75" style="436" bestFit="1" customWidth="1"/>
    <col min="3087" max="3328" width="8.625" style="436"/>
    <col min="3329" max="3329" width="6.625" style="436" bestFit="1" customWidth="1"/>
    <col min="3330" max="3330" width="10.25" style="436" customWidth="1"/>
    <col min="3331" max="3331" width="8.625" style="436"/>
    <col min="3332" max="3332" width="6.875" style="436" bestFit="1" customWidth="1"/>
    <col min="3333" max="3333" width="13" style="436" customWidth="1"/>
    <col min="3334" max="3334" width="12.25" style="436" bestFit="1" customWidth="1"/>
    <col min="3335" max="3335" width="3.75" style="436" bestFit="1" customWidth="1"/>
    <col min="3336" max="3336" width="14.625" style="436" customWidth="1"/>
    <col min="3337" max="3337" width="4.5" style="436" bestFit="1" customWidth="1"/>
    <col min="3338" max="3338" width="8.25" style="436" bestFit="1" customWidth="1"/>
    <col min="3339" max="3339" width="15" style="436" customWidth="1"/>
    <col min="3340" max="3340" width="3.75" style="436" bestFit="1" customWidth="1"/>
    <col min="3341" max="3341" width="12.5" style="436" bestFit="1" customWidth="1"/>
    <col min="3342" max="3342" width="9.75" style="436" bestFit="1" customWidth="1"/>
    <col min="3343" max="3584" width="8.625" style="436"/>
    <col min="3585" max="3585" width="6.625" style="436" bestFit="1" customWidth="1"/>
    <col min="3586" max="3586" width="10.25" style="436" customWidth="1"/>
    <col min="3587" max="3587" width="8.625" style="436"/>
    <col min="3588" max="3588" width="6.875" style="436" bestFit="1" customWidth="1"/>
    <col min="3589" max="3589" width="13" style="436" customWidth="1"/>
    <col min="3590" max="3590" width="12.25" style="436" bestFit="1" customWidth="1"/>
    <col min="3591" max="3591" width="3.75" style="436" bestFit="1" customWidth="1"/>
    <col min="3592" max="3592" width="14.625" style="436" customWidth="1"/>
    <col min="3593" max="3593" width="4.5" style="436" bestFit="1" customWidth="1"/>
    <col min="3594" max="3594" width="8.25" style="436" bestFit="1" customWidth="1"/>
    <col min="3595" max="3595" width="15" style="436" customWidth="1"/>
    <col min="3596" max="3596" width="3.75" style="436" bestFit="1" customWidth="1"/>
    <col min="3597" max="3597" width="12.5" style="436" bestFit="1" customWidth="1"/>
    <col min="3598" max="3598" width="9.75" style="436" bestFit="1" customWidth="1"/>
    <col min="3599" max="3840" width="8.625" style="436"/>
    <col min="3841" max="3841" width="6.625" style="436" bestFit="1" customWidth="1"/>
    <col min="3842" max="3842" width="10.25" style="436" customWidth="1"/>
    <col min="3843" max="3843" width="8.625" style="436"/>
    <col min="3844" max="3844" width="6.875" style="436" bestFit="1" customWidth="1"/>
    <col min="3845" max="3845" width="13" style="436" customWidth="1"/>
    <col min="3846" max="3846" width="12.25" style="436" bestFit="1" customWidth="1"/>
    <col min="3847" max="3847" width="3.75" style="436" bestFit="1" customWidth="1"/>
    <col min="3848" max="3848" width="14.625" style="436" customWidth="1"/>
    <col min="3849" max="3849" width="4.5" style="436" bestFit="1" customWidth="1"/>
    <col min="3850" max="3850" width="8.25" style="436" bestFit="1" customWidth="1"/>
    <col min="3851" max="3851" width="15" style="436" customWidth="1"/>
    <col min="3852" max="3852" width="3.75" style="436" bestFit="1" customWidth="1"/>
    <col min="3853" max="3853" width="12.5" style="436" bestFit="1" customWidth="1"/>
    <col min="3854" max="3854" width="9.75" style="436" bestFit="1" customWidth="1"/>
    <col min="3855" max="4096" width="8.625" style="436"/>
    <col min="4097" max="4097" width="6.625" style="436" bestFit="1" customWidth="1"/>
    <col min="4098" max="4098" width="10.25" style="436" customWidth="1"/>
    <col min="4099" max="4099" width="8.625" style="436"/>
    <col min="4100" max="4100" width="6.875" style="436" bestFit="1" customWidth="1"/>
    <col min="4101" max="4101" width="13" style="436" customWidth="1"/>
    <col min="4102" max="4102" width="12.25" style="436" bestFit="1" customWidth="1"/>
    <col min="4103" max="4103" width="3.75" style="436" bestFit="1" customWidth="1"/>
    <col min="4104" max="4104" width="14.625" style="436" customWidth="1"/>
    <col min="4105" max="4105" width="4.5" style="436" bestFit="1" customWidth="1"/>
    <col min="4106" max="4106" width="8.25" style="436" bestFit="1" customWidth="1"/>
    <col min="4107" max="4107" width="15" style="436" customWidth="1"/>
    <col min="4108" max="4108" width="3.75" style="436" bestFit="1" customWidth="1"/>
    <col min="4109" max="4109" width="12.5" style="436" bestFit="1" customWidth="1"/>
    <col min="4110" max="4110" width="9.75" style="436" bestFit="1" customWidth="1"/>
    <col min="4111" max="4352" width="8.625" style="436"/>
    <col min="4353" max="4353" width="6.625" style="436" bestFit="1" customWidth="1"/>
    <col min="4354" max="4354" width="10.25" style="436" customWidth="1"/>
    <col min="4355" max="4355" width="8.625" style="436"/>
    <col min="4356" max="4356" width="6.875" style="436" bestFit="1" customWidth="1"/>
    <col min="4357" max="4357" width="13" style="436" customWidth="1"/>
    <col min="4358" max="4358" width="12.25" style="436" bestFit="1" customWidth="1"/>
    <col min="4359" max="4359" width="3.75" style="436" bestFit="1" customWidth="1"/>
    <col min="4360" max="4360" width="14.625" style="436" customWidth="1"/>
    <col min="4361" max="4361" width="4.5" style="436" bestFit="1" customWidth="1"/>
    <col min="4362" max="4362" width="8.25" style="436" bestFit="1" customWidth="1"/>
    <col min="4363" max="4363" width="15" style="436" customWidth="1"/>
    <col min="4364" max="4364" width="3.75" style="436" bestFit="1" customWidth="1"/>
    <col min="4365" max="4365" width="12.5" style="436" bestFit="1" customWidth="1"/>
    <col min="4366" max="4366" width="9.75" style="436" bestFit="1" customWidth="1"/>
    <col min="4367" max="4608" width="8.625" style="436"/>
    <col min="4609" max="4609" width="6.625" style="436" bestFit="1" customWidth="1"/>
    <col min="4610" max="4610" width="10.25" style="436" customWidth="1"/>
    <col min="4611" max="4611" width="8.625" style="436"/>
    <col min="4612" max="4612" width="6.875" style="436" bestFit="1" customWidth="1"/>
    <col min="4613" max="4613" width="13" style="436" customWidth="1"/>
    <col min="4614" max="4614" width="12.25" style="436" bestFit="1" customWidth="1"/>
    <col min="4615" max="4615" width="3.75" style="436" bestFit="1" customWidth="1"/>
    <col min="4616" max="4616" width="14.625" style="436" customWidth="1"/>
    <col min="4617" max="4617" width="4.5" style="436" bestFit="1" customWidth="1"/>
    <col min="4618" max="4618" width="8.25" style="436" bestFit="1" customWidth="1"/>
    <col min="4619" max="4619" width="15" style="436" customWidth="1"/>
    <col min="4620" max="4620" width="3.75" style="436" bestFit="1" customWidth="1"/>
    <col min="4621" max="4621" width="12.5" style="436" bestFit="1" customWidth="1"/>
    <col min="4622" max="4622" width="9.75" style="436" bestFit="1" customWidth="1"/>
    <col min="4623" max="4864" width="8.625" style="436"/>
    <col min="4865" max="4865" width="6.625" style="436" bestFit="1" customWidth="1"/>
    <col min="4866" max="4866" width="10.25" style="436" customWidth="1"/>
    <col min="4867" max="4867" width="8.625" style="436"/>
    <col min="4868" max="4868" width="6.875" style="436" bestFit="1" customWidth="1"/>
    <col min="4869" max="4869" width="13" style="436" customWidth="1"/>
    <col min="4870" max="4870" width="12.25" style="436" bestFit="1" customWidth="1"/>
    <col min="4871" max="4871" width="3.75" style="436" bestFit="1" customWidth="1"/>
    <col min="4872" max="4872" width="14.625" style="436" customWidth="1"/>
    <col min="4873" max="4873" width="4.5" style="436" bestFit="1" customWidth="1"/>
    <col min="4874" max="4874" width="8.25" style="436" bestFit="1" customWidth="1"/>
    <col min="4875" max="4875" width="15" style="436" customWidth="1"/>
    <col min="4876" max="4876" width="3.75" style="436" bestFit="1" customWidth="1"/>
    <col min="4877" max="4877" width="12.5" style="436" bestFit="1" customWidth="1"/>
    <col min="4878" max="4878" width="9.75" style="436" bestFit="1" customWidth="1"/>
    <col min="4879" max="5120" width="8.625" style="436"/>
    <col min="5121" max="5121" width="6.625" style="436" bestFit="1" customWidth="1"/>
    <col min="5122" max="5122" width="10.25" style="436" customWidth="1"/>
    <col min="5123" max="5123" width="8.625" style="436"/>
    <col min="5124" max="5124" width="6.875" style="436" bestFit="1" customWidth="1"/>
    <col min="5125" max="5125" width="13" style="436" customWidth="1"/>
    <col min="5126" max="5126" width="12.25" style="436" bestFit="1" customWidth="1"/>
    <col min="5127" max="5127" width="3.75" style="436" bestFit="1" customWidth="1"/>
    <col min="5128" max="5128" width="14.625" style="436" customWidth="1"/>
    <col min="5129" max="5129" width="4.5" style="436" bestFit="1" customWidth="1"/>
    <col min="5130" max="5130" width="8.25" style="436" bestFit="1" customWidth="1"/>
    <col min="5131" max="5131" width="15" style="436" customWidth="1"/>
    <col min="5132" max="5132" width="3.75" style="436" bestFit="1" customWidth="1"/>
    <col min="5133" max="5133" width="12.5" style="436" bestFit="1" customWidth="1"/>
    <col min="5134" max="5134" width="9.75" style="436" bestFit="1" customWidth="1"/>
    <col min="5135" max="5376" width="8.625" style="436"/>
    <col min="5377" max="5377" width="6.625" style="436" bestFit="1" customWidth="1"/>
    <col min="5378" max="5378" width="10.25" style="436" customWidth="1"/>
    <col min="5379" max="5379" width="8.625" style="436"/>
    <col min="5380" max="5380" width="6.875" style="436" bestFit="1" customWidth="1"/>
    <col min="5381" max="5381" width="13" style="436" customWidth="1"/>
    <col min="5382" max="5382" width="12.25" style="436" bestFit="1" customWidth="1"/>
    <col min="5383" max="5383" width="3.75" style="436" bestFit="1" customWidth="1"/>
    <col min="5384" max="5384" width="14.625" style="436" customWidth="1"/>
    <col min="5385" max="5385" width="4.5" style="436" bestFit="1" customWidth="1"/>
    <col min="5386" max="5386" width="8.25" style="436" bestFit="1" customWidth="1"/>
    <col min="5387" max="5387" width="15" style="436" customWidth="1"/>
    <col min="5388" max="5388" width="3.75" style="436" bestFit="1" customWidth="1"/>
    <col min="5389" max="5389" width="12.5" style="436" bestFit="1" customWidth="1"/>
    <col min="5390" max="5390" width="9.75" style="436" bestFit="1" customWidth="1"/>
    <col min="5391" max="5632" width="8.625" style="436"/>
    <col min="5633" max="5633" width="6.625" style="436" bestFit="1" customWidth="1"/>
    <col min="5634" max="5634" width="10.25" style="436" customWidth="1"/>
    <col min="5635" max="5635" width="8.625" style="436"/>
    <col min="5636" max="5636" width="6.875" style="436" bestFit="1" customWidth="1"/>
    <col min="5637" max="5637" width="13" style="436" customWidth="1"/>
    <col min="5638" max="5638" width="12.25" style="436" bestFit="1" customWidth="1"/>
    <col min="5639" max="5639" width="3.75" style="436" bestFit="1" customWidth="1"/>
    <col min="5640" max="5640" width="14.625" style="436" customWidth="1"/>
    <col min="5641" max="5641" width="4.5" style="436" bestFit="1" customWidth="1"/>
    <col min="5642" max="5642" width="8.25" style="436" bestFit="1" customWidth="1"/>
    <col min="5643" max="5643" width="15" style="436" customWidth="1"/>
    <col min="5644" max="5644" width="3.75" style="436" bestFit="1" customWidth="1"/>
    <col min="5645" max="5645" width="12.5" style="436" bestFit="1" customWidth="1"/>
    <col min="5646" max="5646" width="9.75" style="436" bestFit="1" customWidth="1"/>
    <col min="5647" max="5888" width="8.625" style="436"/>
    <col min="5889" max="5889" width="6.625" style="436" bestFit="1" customWidth="1"/>
    <col min="5890" max="5890" width="10.25" style="436" customWidth="1"/>
    <col min="5891" max="5891" width="8.625" style="436"/>
    <col min="5892" max="5892" width="6.875" style="436" bestFit="1" customWidth="1"/>
    <col min="5893" max="5893" width="13" style="436" customWidth="1"/>
    <col min="5894" max="5894" width="12.25" style="436" bestFit="1" customWidth="1"/>
    <col min="5895" max="5895" width="3.75" style="436" bestFit="1" customWidth="1"/>
    <col min="5896" max="5896" width="14.625" style="436" customWidth="1"/>
    <col min="5897" max="5897" width="4.5" style="436" bestFit="1" customWidth="1"/>
    <col min="5898" max="5898" width="8.25" style="436" bestFit="1" customWidth="1"/>
    <col min="5899" max="5899" width="15" style="436" customWidth="1"/>
    <col min="5900" max="5900" width="3.75" style="436" bestFit="1" customWidth="1"/>
    <col min="5901" max="5901" width="12.5" style="436" bestFit="1" customWidth="1"/>
    <col min="5902" max="5902" width="9.75" style="436" bestFit="1" customWidth="1"/>
    <col min="5903" max="6144" width="8.625" style="436"/>
    <col min="6145" max="6145" width="6.625" style="436" bestFit="1" customWidth="1"/>
    <col min="6146" max="6146" width="10.25" style="436" customWidth="1"/>
    <col min="6147" max="6147" width="8.625" style="436"/>
    <col min="6148" max="6148" width="6.875" style="436" bestFit="1" customWidth="1"/>
    <col min="6149" max="6149" width="13" style="436" customWidth="1"/>
    <col min="6150" max="6150" width="12.25" style="436" bestFit="1" customWidth="1"/>
    <col min="6151" max="6151" width="3.75" style="436" bestFit="1" customWidth="1"/>
    <col min="6152" max="6152" width="14.625" style="436" customWidth="1"/>
    <col min="6153" max="6153" width="4.5" style="436" bestFit="1" customWidth="1"/>
    <col min="6154" max="6154" width="8.25" style="436" bestFit="1" customWidth="1"/>
    <col min="6155" max="6155" width="15" style="436" customWidth="1"/>
    <col min="6156" max="6156" width="3.75" style="436" bestFit="1" customWidth="1"/>
    <col min="6157" max="6157" width="12.5" style="436" bestFit="1" customWidth="1"/>
    <col min="6158" max="6158" width="9.75" style="436" bestFit="1" customWidth="1"/>
    <col min="6159" max="6400" width="8.625" style="436"/>
    <col min="6401" max="6401" width="6.625" style="436" bestFit="1" customWidth="1"/>
    <col min="6402" max="6402" width="10.25" style="436" customWidth="1"/>
    <col min="6403" max="6403" width="8.625" style="436"/>
    <col min="6404" max="6404" width="6.875" style="436" bestFit="1" customWidth="1"/>
    <col min="6405" max="6405" width="13" style="436" customWidth="1"/>
    <col min="6406" max="6406" width="12.25" style="436" bestFit="1" customWidth="1"/>
    <col min="6407" max="6407" width="3.75" style="436" bestFit="1" customWidth="1"/>
    <col min="6408" max="6408" width="14.625" style="436" customWidth="1"/>
    <col min="6409" max="6409" width="4.5" style="436" bestFit="1" customWidth="1"/>
    <col min="6410" max="6410" width="8.25" style="436" bestFit="1" customWidth="1"/>
    <col min="6411" max="6411" width="15" style="436" customWidth="1"/>
    <col min="6412" max="6412" width="3.75" style="436" bestFit="1" customWidth="1"/>
    <col min="6413" max="6413" width="12.5" style="436" bestFit="1" customWidth="1"/>
    <col min="6414" max="6414" width="9.75" style="436" bestFit="1" customWidth="1"/>
    <col min="6415" max="6656" width="8.625" style="436"/>
    <col min="6657" max="6657" width="6.625" style="436" bestFit="1" customWidth="1"/>
    <col min="6658" max="6658" width="10.25" style="436" customWidth="1"/>
    <col min="6659" max="6659" width="8.625" style="436"/>
    <col min="6660" max="6660" width="6.875" style="436" bestFit="1" customWidth="1"/>
    <col min="6661" max="6661" width="13" style="436" customWidth="1"/>
    <col min="6662" max="6662" width="12.25" style="436" bestFit="1" customWidth="1"/>
    <col min="6663" max="6663" width="3.75" style="436" bestFit="1" customWidth="1"/>
    <col min="6664" max="6664" width="14.625" style="436" customWidth="1"/>
    <col min="6665" max="6665" width="4.5" style="436" bestFit="1" customWidth="1"/>
    <col min="6666" max="6666" width="8.25" style="436" bestFit="1" customWidth="1"/>
    <col min="6667" max="6667" width="15" style="436" customWidth="1"/>
    <col min="6668" max="6668" width="3.75" style="436" bestFit="1" customWidth="1"/>
    <col min="6669" max="6669" width="12.5" style="436" bestFit="1" customWidth="1"/>
    <col min="6670" max="6670" width="9.75" style="436" bestFit="1" customWidth="1"/>
    <col min="6671" max="6912" width="8.625" style="436"/>
    <col min="6913" max="6913" width="6.625" style="436" bestFit="1" customWidth="1"/>
    <col min="6914" max="6914" width="10.25" style="436" customWidth="1"/>
    <col min="6915" max="6915" width="8.625" style="436"/>
    <col min="6916" max="6916" width="6.875" style="436" bestFit="1" customWidth="1"/>
    <col min="6917" max="6917" width="13" style="436" customWidth="1"/>
    <col min="6918" max="6918" width="12.25" style="436" bestFit="1" customWidth="1"/>
    <col min="6919" max="6919" width="3.75" style="436" bestFit="1" customWidth="1"/>
    <col min="6920" max="6920" width="14.625" style="436" customWidth="1"/>
    <col min="6921" max="6921" width="4.5" style="436" bestFit="1" customWidth="1"/>
    <col min="6922" max="6922" width="8.25" style="436" bestFit="1" customWidth="1"/>
    <col min="6923" max="6923" width="15" style="436" customWidth="1"/>
    <col min="6924" max="6924" width="3.75" style="436" bestFit="1" customWidth="1"/>
    <col min="6925" max="6925" width="12.5" style="436" bestFit="1" customWidth="1"/>
    <col min="6926" max="6926" width="9.75" style="436" bestFit="1" customWidth="1"/>
    <col min="6927" max="7168" width="8.625" style="436"/>
    <col min="7169" max="7169" width="6.625" style="436" bestFit="1" customWidth="1"/>
    <col min="7170" max="7170" width="10.25" style="436" customWidth="1"/>
    <col min="7171" max="7171" width="8.625" style="436"/>
    <col min="7172" max="7172" width="6.875" style="436" bestFit="1" customWidth="1"/>
    <col min="7173" max="7173" width="13" style="436" customWidth="1"/>
    <col min="7174" max="7174" width="12.25" style="436" bestFit="1" customWidth="1"/>
    <col min="7175" max="7175" width="3.75" style="436" bestFit="1" customWidth="1"/>
    <col min="7176" max="7176" width="14.625" style="436" customWidth="1"/>
    <col min="7177" max="7177" width="4.5" style="436" bestFit="1" customWidth="1"/>
    <col min="7178" max="7178" width="8.25" style="436" bestFit="1" customWidth="1"/>
    <col min="7179" max="7179" width="15" style="436" customWidth="1"/>
    <col min="7180" max="7180" width="3.75" style="436" bestFit="1" customWidth="1"/>
    <col min="7181" max="7181" width="12.5" style="436" bestFit="1" customWidth="1"/>
    <col min="7182" max="7182" width="9.75" style="436" bestFit="1" customWidth="1"/>
    <col min="7183" max="7424" width="8.625" style="436"/>
    <col min="7425" max="7425" width="6.625" style="436" bestFit="1" customWidth="1"/>
    <col min="7426" max="7426" width="10.25" style="436" customWidth="1"/>
    <col min="7427" max="7427" width="8.625" style="436"/>
    <col min="7428" max="7428" width="6.875" style="436" bestFit="1" customWidth="1"/>
    <col min="7429" max="7429" width="13" style="436" customWidth="1"/>
    <col min="7430" max="7430" width="12.25" style="436" bestFit="1" customWidth="1"/>
    <col min="7431" max="7431" width="3.75" style="436" bestFit="1" customWidth="1"/>
    <col min="7432" max="7432" width="14.625" style="436" customWidth="1"/>
    <col min="7433" max="7433" width="4.5" style="436" bestFit="1" customWidth="1"/>
    <col min="7434" max="7434" width="8.25" style="436" bestFit="1" customWidth="1"/>
    <col min="7435" max="7435" width="15" style="436" customWidth="1"/>
    <col min="7436" max="7436" width="3.75" style="436" bestFit="1" customWidth="1"/>
    <col min="7437" max="7437" width="12.5" style="436" bestFit="1" customWidth="1"/>
    <col min="7438" max="7438" width="9.75" style="436" bestFit="1" customWidth="1"/>
    <col min="7439" max="7680" width="8.625" style="436"/>
    <col min="7681" max="7681" width="6.625" style="436" bestFit="1" customWidth="1"/>
    <col min="7682" max="7682" width="10.25" style="436" customWidth="1"/>
    <col min="7683" max="7683" width="8.625" style="436"/>
    <col min="7684" max="7684" width="6.875" style="436" bestFit="1" customWidth="1"/>
    <col min="7685" max="7685" width="13" style="436" customWidth="1"/>
    <col min="7686" max="7686" width="12.25" style="436" bestFit="1" customWidth="1"/>
    <col min="7687" max="7687" width="3.75" style="436" bestFit="1" customWidth="1"/>
    <col min="7688" max="7688" width="14.625" style="436" customWidth="1"/>
    <col min="7689" max="7689" width="4.5" style="436" bestFit="1" customWidth="1"/>
    <col min="7690" max="7690" width="8.25" style="436" bestFit="1" customWidth="1"/>
    <col min="7691" max="7691" width="15" style="436" customWidth="1"/>
    <col min="7692" max="7692" width="3.75" style="436" bestFit="1" customWidth="1"/>
    <col min="7693" max="7693" width="12.5" style="436" bestFit="1" customWidth="1"/>
    <col min="7694" max="7694" width="9.75" style="436" bestFit="1" customWidth="1"/>
    <col min="7695" max="7936" width="8.625" style="436"/>
    <col min="7937" max="7937" width="6.625" style="436" bestFit="1" customWidth="1"/>
    <col min="7938" max="7938" width="10.25" style="436" customWidth="1"/>
    <col min="7939" max="7939" width="8.625" style="436"/>
    <col min="7940" max="7940" width="6.875" style="436" bestFit="1" customWidth="1"/>
    <col min="7941" max="7941" width="13" style="436" customWidth="1"/>
    <col min="7942" max="7942" width="12.25" style="436" bestFit="1" customWidth="1"/>
    <col min="7943" max="7943" width="3.75" style="436" bestFit="1" customWidth="1"/>
    <col min="7944" max="7944" width="14.625" style="436" customWidth="1"/>
    <col min="7945" max="7945" width="4.5" style="436" bestFit="1" customWidth="1"/>
    <col min="7946" max="7946" width="8.25" style="436" bestFit="1" customWidth="1"/>
    <col min="7947" max="7947" width="15" style="436" customWidth="1"/>
    <col min="7948" max="7948" width="3.75" style="436" bestFit="1" customWidth="1"/>
    <col min="7949" max="7949" width="12.5" style="436" bestFit="1" customWidth="1"/>
    <col min="7950" max="7950" width="9.75" style="436" bestFit="1" customWidth="1"/>
    <col min="7951" max="8192" width="8.625" style="436"/>
    <col min="8193" max="8193" width="6.625" style="436" bestFit="1" customWidth="1"/>
    <col min="8194" max="8194" width="10.25" style="436" customWidth="1"/>
    <col min="8195" max="8195" width="8.625" style="436"/>
    <col min="8196" max="8196" width="6.875" style="436" bestFit="1" customWidth="1"/>
    <col min="8197" max="8197" width="13" style="436" customWidth="1"/>
    <col min="8198" max="8198" width="12.25" style="436" bestFit="1" customWidth="1"/>
    <col min="8199" max="8199" width="3.75" style="436" bestFit="1" customWidth="1"/>
    <col min="8200" max="8200" width="14.625" style="436" customWidth="1"/>
    <col min="8201" max="8201" width="4.5" style="436" bestFit="1" customWidth="1"/>
    <col min="8202" max="8202" width="8.25" style="436" bestFit="1" customWidth="1"/>
    <col min="8203" max="8203" width="15" style="436" customWidth="1"/>
    <col min="8204" max="8204" width="3.75" style="436" bestFit="1" customWidth="1"/>
    <col min="8205" max="8205" width="12.5" style="436" bestFit="1" customWidth="1"/>
    <col min="8206" max="8206" width="9.75" style="436" bestFit="1" customWidth="1"/>
    <col min="8207" max="8448" width="8.625" style="436"/>
    <col min="8449" max="8449" width="6.625" style="436" bestFit="1" customWidth="1"/>
    <col min="8450" max="8450" width="10.25" style="436" customWidth="1"/>
    <col min="8451" max="8451" width="8.625" style="436"/>
    <col min="8452" max="8452" width="6.875" style="436" bestFit="1" customWidth="1"/>
    <col min="8453" max="8453" width="13" style="436" customWidth="1"/>
    <col min="8454" max="8454" width="12.25" style="436" bestFit="1" customWidth="1"/>
    <col min="8455" max="8455" width="3.75" style="436" bestFit="1" customWidth="1"/>
    <col min="8456" max="8456" width="14.625" style="436" customWidth="1"/>
    <col min="8457" max="8457" width="4.5" style="436" bestFit="1" customWidth="1"/>
    <col min="8458" max="8458" width="8.25" style="436" bestFit="1" customWidth="1"/>
    <col min="8459" max="8459" width="15" style="436" customWidth="1"/>
    <col min="8460" max="8460" width="3.75" style="436" bestFit="1" customWidth="1"/>
    <col min="8461" max="8461" width="12.5" style="436" bestFit="1" customWidth="1"/>
    <col min="8462" max="8462" width="9.75" style="436" bestFit="1" customWidth="1"/>
    <col min="8463" max="8704" width="8.625" style="436"/>
    <col min="8705" max="8705" width="6.625" style="436" bestFit="1" customWidth="1"/>
    <col min="8706" max="8706" width="10.25" style="436" customWidth="1"/>
    <col min="8707" max="8707" width="8.625" style="436"/>
    <col min="8708" max="8708" width="6.875" style="436" bestFit="1" customWidth="1"/>
    <col min="8709" max="8709" width="13" style="436" customWidth="1"/>
    <col min="8710" max="8710" width="12.25" style="436" bestFit="1" customWidth="1"/>
    <col min="8711" max="8711" width="3.75" style="436" bestFit="1" customWidth="1"/>
    <col min="8712" max="8712" width="14.625" style="436" customWidth="1"/>
    <col min="8713" max="8713" width="4.5" style="436" bestFit="1" customWidth="1"/>
    <col min="8714" max="8714" width="8.25" style="436" bestFit="1" customWidth="1"/>
    <col min="8715" max="8715" width="15" style="436" customWidth="1"/>
    <col min="8716" max="8716" width="3.75" style="436" bestFit="1" customWidth="1"/>
    <col min="8717" max="8717" width="12.5" style="436" bestFit="1" customWidth="1"/>
    <col min="8718" max="8718" width="9.75" style="436" bestFit="1" customWidth="1"/>
    <col min="8719" max="8960" width="8.625" style="436"/>
    <col min="8961" max="8961" width="6.625" style="436" bestFit="1" customWidth="1"/>
    <col min="8962" max="8962" width="10.25" style="436" customWidth="1"/>
    <col min="8963" max="8963" width="8.625" style="436"/>
    <col min="8964" max="8964" width="6.875" style="436" bestFit="1" customWidth="1"/>
    <col min="8965" max="8965" width="13" style="436" customWidth="1"/>
    <col min="8966" max="8966" width="12.25" style="436" bestFit="1" customWidth="1"/>
    <col min="8967" max="8967" width="3.75" style="436" bestFit="1" customWidth="1"/>
    <col min="8968" max="8968" width="14.625" style="436" customWidth="1"/>
    <col min="8969" max="8969" width="4.5" style="436" bestFit="1" customWidth="1"/>
    <col min="8970" max="8970" width="8.25" style="436" bestFit="1" customWidth="1"/>
    <col min="8971" max="8971" width="15" style="436" customWidth="1"/>
    <col min="8972" max="8972" width="3.75" style="436" bestFit="1" customWidth="1"/>
    <col min="8973" max="8973" width="12.5" style="436" bestFit="1" customWidth="1"/>
    <col min="8974" max="8974" width="9.75" style="436" bestFit="1" customWidth="1"/>
    <col min="8975" max="9216" width="8.625" style="436"/>
    <col min="9217" max="9217" width="6.625" style="436" bestFit="1" customWidth="1"/>
    <col min="9218" max="9218" width="10.25" style="436" customWidth="1"/>
    <col min="9219" max="9219" width="8.625" style="436"/>
    <col min="9220" max="9220" width="6.875" style="436" bestFit="1" customWidth="1"/>
    <col min="9221" max="9221" width="13" style="436" customWidth="1"/>
    <col min="9222" max="9222" width="12.25" style="436" bestFit="1" customWidth="1"/>
    <col min="9223" max="9223" width="3.75" style="436" bestFit="1" customWidth="1"/>
    <col min="9224" max="9224" width="14.625" style="436" customWidth="1"/>
    <col min="9225" max="9225" width="4.5" style="436" bestFit="1" customWidth="1"/>
    <col min="9226" max="9226" width="8.25" style="436" bestFit="1" customWidth="1"/>
    <col min="9227" max="9227" width="15" style="436" customWidth="1"/>
    <col min="9228" max="9228" width="3.75" style="436" bestFit="1" customWidth="1"/>
    <col min="9229" max="9229" width="12.5" style="436" bestFit="1" customWidth="1"/>
    <col min="9230" max="9230" width="9.75" style="436" bestFit="1" customWidth="1"/>
    <col min="9231" max="9472" width="8.625" style="436"/>
    <col min="9473" max="9473" width="6.625" style="436" bestFit="1" customWidth="1"/>
    <col min="9474" max="9474" width="10.25" style="436" customWidth="1"/>
    <col min="9475" max="9475" width="8.625" style="436"/>
    <col min="9476" max="9476" width="6.875" style="436" bestFit="1" customWidth="1"/>
    <col min="9477" max="9477" width="13" style="436" customWidth="1"/>
    <col min="9478" max="9478" width="12.25" style="436" bestFit="1" customWidth="1"/>
    <col min="9479" max="9479" width="3.75" style="436" bestFit="1" customWidth="1"/>
    <col min="9480" max="9480" width="14.625" style="436" customWidth="1"/>
    <col min="9481" max="9481" width="4.5" style="436" bestFit="1" customWidth="1"/>
    <col min="9482" max="9482" width="8.25" style="436" bestFit="1" customWidth="1"/>
    <col min="9483" max="9483" width="15" style="436" customWidth="1"/>
    <col min="9484" max="9484" width="3.75" style="436" bestFit="1" customWidth="1"/>
    <col min="9485" max="9485" width="12.5" style="436" bestFit="1" customWidth="1"/>
    <col min="9486" max="9486" width="9.75" style="436" bestFit="1" customWidth="1"/>
    <col min="9487" max="9728" width="8.625" style="436"/>
    <col min="9729" max="9729" width="6.625" style="436" bestFit="1" customWidth="1"/>
    <col min="9730" max="9730" width="10.25" style="436" customWidth="1"/>
    <col min="9731" max="9731" width="8.625" style="436"/>
    <col min="9732" max="9732" width="6.875" style="436" bestFit="1" customWidth="1"/>
    <col min="9733" max="9733" width="13" style="436" customWidth="1"/>
    <col min="9734" max="9734" width="12.25" style="436" bestFit="1" customWidth="1"/>
    <col min="9735" max="9735" width="3.75" style="436" bestFit="1" customWidth="1"/>
    <col min="9736" max="9736" width="14.625" style="436" customWidth="1"/>
    <col min="9737" max="9737" width="4.5" style="436" bestFit="1" customWidth="1"/>
    <col min="9738" max="9738" width="8.25" style="436" bestFit="1" customWidth="1"/>
    <col min="9739" max="9739" width="15" style="436" customWidth="1"/>
    <col min="9740" max="9740" width="3.75" style="436" bestFit="1" customWidth="1"/>
    <col min="9741" max="9741" width="12.5" style="436" bestFit="1" customWidth="1"/>
    <col min="9742" max="9742" width="9.75" style="436" bestFit="1" customWidth="1"/>
    <col min="9743" max="9984" width="8.625" style="436"/>
    <col min="9985" max="9985" width="6.625" style="436" bestFit="1" customWidth="1"/>
    <col min="9986" max="9986" width="10.25" style="436" customWidth="1"/>
    <col min="9987" max="9987" width="8.625" style="436"/>
    <col min="9988" max="9988" width="6.875" style="436" bestFit="1" customWidth="1"/>
    <col min="9989" max="9989" width="13" style="436" customWidth="1"/>
    <col min="9990" max="9990" width="12.25" style="436" bestFit="1" customWidth="1"/>
    <col min="9991" max="9991" width="3.75" style="436" bestFit="1" customWidth="1"/>
    <col min="9992" max="9992" width="14.625" style="436" customWidth="1"/>
    <col min="9993" max="9993" width="4.5" style="436" bestFit="1" customWidth="1"/>
    <col min="9994" max="9994" width="8.25" style="436" bestFit="1" customWidth="1"/>
    <col min="9995" max="9995" width="15" style="436" customWidth="1"/>
    <col min="9996" max="9996" width="3.75" style="436" bestFit="1" customWidth="1"/>
    <col min="9997" max="9997" width="12.5" style="436" bestFit="1" customWidth="1"/>
    <col min="9998" max="9998" width="9.75" style="436" bestFit="1" customWidth="1"/>
    <col min="9999" max="10240" width="8.625" style="436"/>
    <col min="10241" max="10241" width="6.625" style="436" bestFit="1" customWidth="1"/>
    <col min="10242" max="10242" width="10.25" style="436" customWidth="1"/>
    <col min="10243" max="10243" width="8.625" style="436"/>
    <col min="10244" max="10244" width="6.875" style="436" bestFit="1" customWidth="1"/>
    <col min="10245" max="10245" width="13" style="436" customWidth="1"/>
    <col min="10246" max="10246" width="12.25" style="436" bestFit="1" customWidth="1"/>
    <col min="10247" max="10247" width="3.75" style="436" bestFit="1" customWidth="1"/>
    <col min="10248" max="10248" width="14.625" style="436" customWidth="1"/>
    <col min="10249" max="10249" width="4.5" style="436" bestFit="1" customWidth="1"/>
    <col min="10250" max="10250" width="8.25" style="436" bestFit="1" customWidth="1"/>
    <col min="10251" max="10251" width="15" style="436" customWidth="1"/>
    <col min="10252" max="10252" width="3.75" style="436" bestFit="1" customWidth="1"/>
    <col min="10253" max="10253" width="12.5" style="436" bestFit="1" customWidth="1"/>
    <col min="10254" max="10254" width="9.75" style="436" bestFit="1" customWidth="1"/>
    <col min="10255" max="10496" width="8.625" style="436"/>
    <col min="10497" max="10497" width="6.625" style="436" bestFit="1" customWidth="1"/>
    <col min="10498" max="10498" width="10.25" style="436" customWidth="1"/>
    <col min="10499" max="10499" width="8.625" style="436"/>
    <col min="10500" max="10500" width="6.875" style="436" bestFit="1" customWidth="1"/>
    <col min="10501" max="10501" width="13" style="436" customWidth="1"/>
    <col min="10502" max="10502" width="12.25" style="436" bestFit="1" customWidth="1"/>
    <col min="10503" max="10503" width="3.75" style="436" bestFit="1" customWidth="1"/>
    <col min="10504" max="10504" width="14.625" style="436" customWidth="1"/>
    <col min="10505" max="10505" width="4.5" style="436" bestFit="1" customWidth="1"/>
    <col min="10506" max="10506" width="8.25" style="436" bestFit="1" customWidth="1"/>
    <col min="10507" max="10507" width="15" style="436" customWidth="1"/>
    <col min="10508" max="10508" width="3.75" style="436" bestFit="1" customWidth="1"/>
    <col min="10509" max="10509" width="12.5" style="436" bestFit="1" customWidth="1"/>
    <col min="10510" max="10510" width="9.75" style="436" bestFit="1" customWidth="1"/>
    <col min="10511" max="10752" width="8.625" style="436"/>
    <col min="10753" max="10753" width="6.625" style="436" bestFit="1" customWidth="1"/>
    <col min="10754" max="10754" width="10.25" style="436" customWidth="1"/>
    <col min="10755" max="10755" width="8.625" style="436"/>
    <col min="10756" max="10756" width="6.875" style="436" bestFit="1" customWidth="1"/>
    <col min="10757" max="10757" width="13" style="436" customWidth="1"/>
    <col min="10758" max="10758" width="12.25" style="436" bestFit="1" customWidth="1"/>
    <col min="10759" max="10759" width="3.75" style="436" bestFit="1" customWidth="1"/>
    <col min="10760" max="10760" width="14.625" style="436" customWidth="1"/>
    <col min="10761" max="10761" width="4.5" style="436" bestFit="1" customWidth="1"/>
    <col min="10762" max="10762" width="8.25" style="436" bestFit="1" customWidth="1"/>
    <col min="10763" max="10763" width="15" style="436" customWidth="1"/>
    <col min="10764" max="10764" width="3.75" style="436" bestFit="1" customWidth="1"/>
    <col min="10765" max="10765" width="12.5" style="436" bestFit="1" customWidth="1"/>
    <col min="10766" max="10766" width="9.75" style="436" bestFit="1" customWidth="1"/>
    <col min="10767" max="11008" width="8.625" style="436"/>
    <col min="11009" max="11009" width="6.625" style="436" bestFit="1" customWidth="1"/>
    <col min="11010" max="11010" width="10.25" style="436" customWidth="1"/>
    <col min="11011" max="11011" width="8.625" style="436"/>
    <col min="11012" max="11012" width="6.875" style="436" bestFit="1" customWidth="1"/>
    <col min="11013" max="11013" width="13" style="436" customWidth="1"/>
    <col min="11014" max="11014" width="12.25" style="436" bestFit="1" customWidth="1"/>
    <col min="11015" max="11015" width="3.75" style="436" bestFit="1" customWidth="1"/>
    <col min="11016" max="11016" width="14.625" style="436" customWidth="1"/>
    <col min="11017" max="11017" width="4.5" style="436" bestFit="1" customWidth="1"/>
    <col min="11018" max="11018" width="8.25" style="436" bestFit="1" customWidth="1"/>
    <col min="11019" max="11019" width="15" style="436" customWidth="1"/>
    <col min="11020" max="11020" width="3.75" style="436" bestFit="1" customWidth="1"/>
    <col min="11021" max="11021" width="12.5" style="436" bestFit="1" customWidth="1"/>
    <col min="11022" max="11022" width="9.75" style="436" bestFit="1" customWidth="1"/>
    <col min="11023" max="11264" width="8.625" style="436"/>
    <col min="11265" max="11265" width="6.625" style="436" bestFit="1" customWidth="1"/>
    <col min="11266" max="11266" width="10.25" style="436" customWidth="1"/>
    <col min="11267" max="11267" width="8.625" style="436"/>
    <col min="11268" max="11268" width="6.875" style="436" bestFit="1" customWidth="1"/>
    <col min="11269" max="11269" width="13" style="436" customWidth="1"/>
    <col min="11270" max="11270" width="12.25" style="436" bestFit="1" customWidth="1"/>
    <col min="11271" max="11271" width="3.75" style="436" bestFit="1" customWidth="1"/>
    <col min="11272" max="11272" width="14.625" style="436" customWidth="1"/>
    <col min="11273" max="11273" width="4.5" style="436" bestFit="1" customWidth="1"/>
    <col min="11274" max="11274" width="8.25" style="436" bestFit="1" customWidth="1"/>
    <col min="11275" max="11275" width="15" style="436" customWidth="1"/>
    <col min="11276" max="11276" width="3.75" style="436" bestFit="1" customWidth="1"/>
    <col min="11277" max="11277" width="12.5" style="436" bestFit="1" customWidth="1"/>
    <col min="11278" max="11278" width="9.75" style="436" bestFit="1" customWidth="1"/>
    <col min="11279" max="11520" width="8.625" style="436"/>
    <col min="11521" max="11521" width="6.625" style="436" bestFit="1" customWidth="1"/>
    <col min="11522" max="11522" width="10.25" style="436" customWidth="1"/>
    <col min="11523" max="11523" width="8.625" style="436"/>
    <col min="11524" max="11524" width="6.875" style="436" bestFit="1" customWidth="1"/>
    <col min="11525" max="11525" width="13" style="436" customWidth="1"/>
    <col min="11526" max="11526" width="12.25" style="436" bestFit="1" customWidth="1"/>
    <col min="11527" max="11527" width="3.75" style="436" bestFit="1" customWidth="1"/>
    <col min="11528" max="11528" width="14.625" style="436" customWidth="1"/>
    <col min="11529" max="11529" width="4.5" style="436" bestFit="1" customWidth="1"/>
    <col min="11530" max="11530" width="8.25" style="436" bestFit="1" customWidth="1"/>
    <col min="11531" max="11531" width="15" style="436" customWidth="1"/>
    <col min="11532" max="11532" width="3.75" style="436" bestFit="1" customWidth="1"/>
    <col min="11533" max="11533" width="12.5" style="436" bestFit="1" customWidth="1"/>
    <col min="11534" max="11534" width="9.75" style="436" bestFit="1" customWidth="1"/>
    <col min="11535" max="11776" width="8.625" style="436"/>
    <col min="11777" max="11777" width="6.625" style="436" bestFit="1" customWidth="1"/>
    <col min="11778" max="11778" width="10.25" style="436" customWidth="1"/>
    <col min="11779" max="11779" width="8.625" style="436"/>
    <col min="11780" max="11780" width="6.875" style="436" bestFit="1" customWidth="1"/>
    <col min="11781" max="11781" width="13" style="436" customWidth="1"/>
    <col min="11782" max="11782" width="12.25" style="436" bestFit="1" customWidth="1"/>
    <col min="11783" max="11783" width="3.75" style="436" bestFit="1" customWidth="1"/>
    <col min="11784" max="11784" width="14.625" style="436" customWidth="1"/>
    <col min="11785" max="11785" width="4.5" style="436" bestFit="1" customWidth="1"/>
    <col min="11786" max="11786" width="8.25" style="436" bestFit="1" customWidth="1"/>
    <col min="11787" max="11787" width="15" style="436" customWidth="1"/>
    <col min="11788" max="11788" width="3.75" style="436" bestFit="1" customWidth="1"/>
    <col min="11789" max="11789" width="12.5" style="436" bestFit="1" customWidth="1"/>
    <col min="11790" max="11790" width="9.75" style="436" bestFit="1" customWidth="1"/>
    <col min="11791" max="12032" width="8.625" style="436"/>
    <col min="12033" max="12033" width="6.625" style="436" bestFit="1" customWidth="1"/>
    <col min="12034" max="12034" width="10.25" style="436" customWidth="1"/>
    <col min="12035" max="12035" width="8.625" style="436"/>
    <col min="12036" max="12036" width="6.875" style="436" bestFit="1" customWidth="1"/>
    <col min="12037" max="12037" width="13" style="436" customWidth="1"/>
    <col min="12038" max="12038" width="12.25" style="436" bestFit="1" customWidth="1"/>
    <col min="12039" max="12039" width="3.75" style="436" bestFit="1" customWidth="1"/>
    <col min="12040" max="12040" width="14.625" style="436" customWidth="1"/>
    <col min="12041" max="12041" width="4.5" style="436" bestFit="1" customWidth="1"/>
    <col min="12042" max="12042" width="8.25" style="436" bestFit="1" customWidth="1"/>
    <col min="12043" max="12043" width="15" style="436" customWidth="1"/>
    <col min="12044" max="12044" width="3.75" style="436" bestFit="1" customWidth="1"/>
    <col min="12045" max="12045" width="12.5" style="436" bestFit="1" customWidth="1"/>
    <col min="12046" max="12046" width="9.75" style="436" bestFit="1" customWidth="1"/>
    <col min="12047" max="12288" width="8.625" style="436"/>
    <col min="12289" max="12289" width="6.625" style="436" bestFit="1" customWidth="1"/>
    <col min="12290" max="12290" width="10.25" style="436" customWidth="1"/>
    <col min="12291" max="12291" width="8.625" style="436"/>
    <col min="12292" max="12292" width="6.875" style="436" bestFit="1" customWidth="1"/>
    <col min="12293" max="12293" width="13" style="436" customWidth="1"/>
    <col min="12294" max="12294" width="12.25" style="436" bestFit="1" customWidth="1"/>
    <col min="12295" max="12295" width="3.75" style="436" bestFit="1" customWidth="1"/>
    <col min="12296" max="12296" width="14.625" style="436" customWidth="1"/>
    <col min="12297" max="12297" width="4.5" style="436" bestFit="1" customWidth="1"/>
    <col min="12298" max="12298" width="8.25" style="436" bestFit="1" customWidth="1"/>
    <col min="12299" max="12299" width="15" style="436" customWidth="1"/>
    <col min="12300" max="12300" width="3.75" style="436" bestFit="1" customWidth="1"/>
    <col min="12301" max="12301" width="12.5" style="436" bestFit="1" customWidth="1"/>
    <col min="12302" max="12302" width="9.75" style="436" bestFit="1" customWidth="1"/>
    <col min="12303" max="12544" width="8.625" style="436"/>
    <col min="12545" max="12545" width="6.625" style="436" bestFit="1" customWidth="1"/>
    <col min="12546" max="12546" width="10.25" style="436" customWidth="1"/>
    <col min="12547" max="12547" width="8.625" style="436"/>
    <col min="12548" max="12548" width="6.875" style="436" bestFit="1" customWidth="1"/>
    <col min="12549" max="12549" width="13" style="436" customWidth="1"/>
    <col min="12550" max="12550" width="12.25" style="436" bestFit="1" customWidth="1"/>
    <col min="12551" max="12551" width="3.75" style="436" bestFit="1" customWidth="1"/>
    <col min="12552" max="12552" width="14.625" style="436" customWidth="1"/>
    <col min="12553" max="12553" width="4.5" style="436" bestFit="1" customWidth="1"/>
    <col min="12554" max="12554" width="8.25" style="436" bestFit="1" customWidth="1"/>
    <col min="12555" max="12555" width="15" style="436" customWidth="1"/>
    <col min="12556" max="12556" width="3.75" style="436" bestFit="1" customWidth="1"/>
    <col min="12557" max="12557" width="12.5" style="436" bestFit="1" customWidth="1"/>
    <col min="12558" max="12558" width="9.75" style="436" bestFit="1" customWidth="1"/>
    <col min="12559" max="12800" width="8.625" style="436"/>
    <col min="12801" max="12801" width="6.625" style="436" bestFit="1" customWidth="1"/>
    <col min="12802" max="12802" width="10.25" style="436" customWidth="1"/>
    <col min="12803" max="12803" width="8.625" style="436"/>
    <col min="12804" max="12804" width="6.875" style="436" bestFit="1" customWidth="1"/>
    <col min="12805" max="12805" width="13" style="436" customWidth="1"/>
    <col min="12806" max="12806" width="12.25" style="436" bestFit="1" customWidth="1"/>
    <col min="12807" max="12807" width="3.75" style="436" bestFit="1" customWidth="1"/>
    <col min="12808" max="12808" width="14.625" style="436" customWidth="1"/>
    <col min="12809" max="12809" width="4.5" style="436" bestFit="1" customWidth="1"/>
    <col min="12810" max="12810" width="8.25" style="436" bestFit="1" customWidth="1"/>
    <col min="12811" max="12811" width="15" style="436" customWidth="1"/>
    <col min="12812" max="12812" width="3.75" style="436" bestFit="1" customWidth="1"/>
    <col min="12813" max="12813" width="12.5" style="436" bestFit="1" customWidth="1"/>
    <col min="12814" max="12814" width="9.75" style="436" bestFit="1" customWidth="1"/>
    <col min="12815" max="13056" width="8.625" style="436"/>
    <col min="13057" max="13057" width="6.625" style="436" bestFit="1" customWidth="1"/>
    <col min="13058" max="13058" width="10.25" style="436" customWidth="1"/>
    <col min="13059" max="13059" width="8.625" style="436"/>
    <col min="13060" max="13060" width="6.875" style="436" bestFit="1" customWidth="1"/>
    <col min="13061" max="13061" width="13" style="436" customWidth="1"/>
    <col min="13062" max="13062" width="12.25" style="436" bestFit="1" customWidth="1"/>
    <col min="13063" max="13063" width="3.75" style="436" bestFit="1" customWidth="1"/>
    <col min="13064" max="13064" width="14.625" style="436" customWidth="1"/>
    <col min="13065" max="13065" width="4.5" style="436" bestFit="1" customWidth="1"/>
    <col min="13066" max="13066" width="8.25" style="436" bestFit="1" customWidth="1"/>
    <col min="13067" max="13067" width="15" style="436" customWidth="1"/>
    <col min="13068" max="13068" width="3.75" style="436" bestFit="1" customWidth="1"/>
    <col min="13069" max="13069" width="12.5" style="436" bestFit="1" customWidth="1"/>
    <col min="13070" max="13070" width="9.75" style="436" bestFit="1" customWidth="1"/>
    <col min="13071" max="13312" width="8.625" style="436"/>
    <col min="13313" max="13313" width="6.625" style="436" bestFit="1" customWidth="1"/>
    <col min="13314" max="13314" width="10.25" style="436" customWidth="1"/>
    <col min="13315" max="13315" width="8.625" style="436"/>
    <col min="13316" max="13316" width="6.875" style="436" bestFit="1" customWidth="1"/>
    <col min="13317" max="13317" width="13" style="436" customWidth="1"/>
    <col min="13318" max="13318" width="12.25" style="436" bestFit="1" customWidth="1"/>
    <col min="13319" max="13319" width="3.75" style="436" bestFit="1" customWidth="1"/>
    <col min="13320" max="13320" width="14.625" style="436" customWidth="1"/>
    <col min="13321" max="13321" width="4.5" style="436" bestFit="1" customWidth="1"/>
    <col min="13322" max="13322" width="8.25" style="436" bestFit="1" customWidth="1"/>
    <col min="13323" max="13323" width="15" style="436" customWidth="1"/>
    <col min="13324" max="13324" width="3.75" style="436" bestFit="1" customWidth="1"/>
    <col min="13325" max="13325" width="12.5" style="436" bestFit="1" customWidth="1"/>
    <col min="13326" max="13326" width="9.75" style="436" bestFit="1" customWidth="1"/>
    <col min="13327" max="13568" width="8.625" style="436"/>
    <col min="13569" max="13569" width="6.625" style="436" bestFit="1" customWidth="1"/>
    <col min="13570" max="13570" width="10.25" style="436" customWidth="1"/>
    <col min="13571" max="13571" width="8.625" style="436"/>
    <col min="13572" max="13572" width="6.875" style="436" bestFit="1" customWidth="1"/>
    <col min="13573" max="13573" width="13" style="436" customWidth="1"/>
    <col min="13574" max="13574" width="12.25" style="436" bestFit="1" customWidth="1"/>
    <col min="13575" max="13575" width="3.75" style="436" bestFit="1" customWidth="1"/>
    <col min="13576" max="13576" width="14.625" style="436" customWidth="1"/>
    <col min="13577" max="13577" width="4.5" style="436" bestFit="1" customWidth="1"/>
    <col min="13578" max="13578" width="8.25" style="436" bestFit="1" customWidth="1"/>
    <col min="13579" max="13579" width="15" style="436" customWidth="1"/>
    <col min="13580" max="13580" width="3.75" style="436" bestFit="1" customWidth="1"/>
    <col min="13581" max="13581" width="12.5" style="436" bestFit="1" customWidth="1"/>
    <col min="13582" max="13582" width="9.75" style="436" bestFit="1" customWidth="1"/>
    <col min="13583" max="13824" width="8.625" style="436"/>
    <col min="13825" max="13825" width="6.625" style="436" bestFit="1" customWidth="1"/>
    <col min="13826" max="13826" width="10.25" style="436" customWidth="1"/>
    <col min="13827" max="13827" width="8.625" style="436"/>
    <col min="13828" max="13828" width="6.875" style="436" bestFit="1" customWidth="1"/>
    <col min="13829" max="13829" width="13" style="436" customWidth="1"/>
    <col min="13830" max="13830" width="12.25" style="436" bestFit="1" customWidth="1"/>
    <col min="13831" max="13831" width="3.75" style="436" bestFit="1" customWidth="1"/>
    <col min="13832" max="13832" width="14.625" style="436" customWidth="1"/>
    <col min="13833" max="13833" width="4.5" style="436" bestFit="1" customWidth="1"/>
    <col min="13834" max="13834" width="8.25" style="436" bestFit="1" customWidth="1"/>
    <col min="13835" max="13835" width="15" style="436" customWidth="1"/>
    <col min="13836" max="13836" width="3.75" style="436" bestFit="1" customWidth="1"/>
    <col min="13837" max="13837" width="12.5" style="436" bestFit="1" customWidth="1"/>
    <col min="13838" max="13838" width="9.75" style="436" bestFit="1" customWidth="1"/>
    <col min="13839" max="14080" width="8.625" style="436"/>
    <col min="14081" max="14081" width="6.625" style="436" bestFit="1" customWidth="1"/>
    <col min="14082" max="14082" width="10.25" style="436" customWidth="1"/>
    <col min="14083" max="14083" width="8.625" style="436"/>
    <col min="14084" max="14084" width="6.875" style="436" bestFit="1" customWidth="1"/>
    <col min="14085" max="14085" width="13" style="436" customWidth="1"/>
    <col min="14086" max="14086" width="12.25" style="436" bestFit="1" customWidth="1"/>
    <col min="14087" max="14087" width="3.75" style="436" bestFit="1" customWidth="1"/>
    <col min="14088" max="14088" width="14.625" style="436" customWidth="1"/>
    <col min="14089" max="14089" width="4.5" style="436" bestFit="1" customWidth="1"/>
    <col min="14090" max="14090" width="8.25" style="436" bestFit="1" customWidth="1"/>
    <col min="14091" max="14091" width="15" style="436" customWidth="1"/>
    <col min="14092" max="14092" width="3.75" style="436" bestFit="1" customWidth="1"/>
    <col min="14093" max="14093" width="12.5" style="436" bestFit="1" customWidth="1"/>
    <col min="14094" max="14094" width="9.75" style="436" bestFit="1" customWidth="1"/>
    <col min="14095" max="14336" width="8.625" style="436"/>
    <col min="14337" max="14337" width="6.625" style="436" bestFit="1" customWidth="1"/>
    <col min="14338" max="14338" width="10.25" style="436" customWidth="1"/>
    <col min="14339" max="14339" width="8.625" style="436"/>
    <col min="14340" max="14340" width="6.875" style="436" bestFit="1" customWidth="1"/>
    <col min="14341" max="14341" width="13" style="436" customWidth="1"/>
    <col min="14342" max="14342" width="12.25" style="436" bestFit="1" customWidth="1"/>
    <col min="14343" max="14343" width="3.75" style="436" bestFit="1" customWidth="1"/>
    <col min="14344" max="14344" width="14.625" style="436" customWidth="1"/>
    <col min="14345" max="14345" width="4.5" style="436" bestFit="1" customWidth="1"/>
    <col min="14346" max="14346" width="8.25" style="436" bestFit="1" customWidth="1"/>
    <col min="14347" max="14347" width="15" style="436" customWidth="1"/>
    <col min="14348" max="14348" width="3.75" style="436" bestFit="1" customWidth="1"/>
    <col min="14349" max="14349" width="12.5" style="436" bestFit="1" customWidth="1"/>
    <col min="14350" max="14350" width="9.75" style="436" bestFit="1" customWidth="1"/>
    <col min="14351" max="14592" width="8.625" style="436"/>
    <col min="14593" max="14593" width="6.625" style="436" bestFit="1" customWidth="1"/>
    <col min="14594" max="14594" width="10.25" style="436" customWidth="1"/>
    <col min="14595" max="14595" width="8.625" style="436"/>
    <col min="14596" max="14596" width="6.875" style="436" bestFit="1" customWidth="1"/>
    <col min="14597" max="14597" width="13" style="436" customWidth="1"/>
    <col min="14598" max="14598" width="12.25" style="436" bestFit="1" customWidth="1"/>
    <col min="14599" max="14599" width="3.75" style="436" bestFit="1" customWidth="1"/>
    <col min="14600" max="14600" width="14.625" style="436" customWidth="1"/>
    <col min="14601" max="14601" width="4.5" style="436" bestFit="1" customWidth="1"/>
    <col min="14602" max="14602" width="8.25" style="436" bestFit="1" customWidth="1"/>
    <col min="14603" max="14603" width="15" style="436" customWidth="1"/>
    <col min="14604" max="14604" width="3.75" style="436" bestFit="1" customWidth="1"/>
    <col min="14605" max="14605" width="12.5" style="436" bestFit="1" customWidth="1"/>
    <col min="14606" max="14606" width="9.75" style="436" bestFit="1" customWidth="1"/>
    <col min="14607" max="14848" width="8.625" style="436"/>
    <col min="14849" max="14849" width="6.625" style="436" bestFit="1" customWidth="1"/>
    <col min="14850" max="14850" width="10.25" style="436" customWidth="1"/>
    <col min="14851" max="14851" width="8.625" style="436"/>
    <col min="14852" max="14852" width="6.875" style="436" bestFit="1" customWidth="1"/>
    <col min="14853" max="14853" width="13" style="436" customWidth="1"/>
    <col min="14854" max="14854" width="12.25" style="436" bestFit="1" customWidth="1"/>
    <col min="14855" max="14855" width="3.75" style="436" bestFit="1" customWidth="1"/>
    <col min="14856" max="14856" width="14.625" style="436" customWidth="1"/>
    <col min="14857" max="14857" width="4.5" style="436" bestFit="1" customWidth="1"/>
    <col min="14858" max="14858" width="8.25" style="436" bestFit="1" customWidth="1"/>
    <col min="14859" max="14859" width="15" style="436" customWidth="1"/>
    <col min="14860" max="14860" width="3.75" style="436" bestFit="1" customWidth="1"/>
    <col min="14861" max="14861" width="12.5" style="436" bestFit="1" customWidth="1"/>
    <col min="14862" max="14862" width="9.75" style="436" bestFit="1" customWidth="1"/>
    <col min="14863" max="15104" width="8.625" style="436"/>
    <col min="15105" max="15105" width="6.625" style="436" bestFit="1" customWidth="1"/>
    <col min="15106" max="15106" width="10.25" style="436" customWidth="1"/>
    <col min="15107" max="15107" width="8.625" style="436"/>
    <col min="15108" max="15108" width="6.875" style="436" bestFit="1" customWidth="1"/>
    <col min="15109" max="15109" width="13" style="436" customWidth="1"/>
    <col min="15110" max="15110" width="12.25" style="436" bestFit="1" customWidth="1"/>
    <col min="15111" max="15111" width="3.75" style="436" bestFit="1" customWidth="1"/>
    <col min="15112" max="15112" width="14.625" style="436" customWidth="1"/>
    <col min="15113" max="15113" width="4.5" style="436" bestFit="1" customWidth="1"/>
    <col min="15114" max="15114" width="8.25" style="436" bestFit="1" customWidth="1"/>
    <col min="15115" max="15115" width="15" style="436" customWidth="1"/>
    <col min="15116" max="15116" width="3.75" style="436" bestFit="1" customWidth="1"/>
    <col min="15117" max="15117" width="12.5" style="436" bestFit="1" customWidth="1"/>
    <col min="15118" max="15118" width="9.75" style="436" bestFit="1" customWidth="1"/>
    <col min="15119" max="15360" width="8.625" style="436"/>
    <col min="15361" max="15361" width="6.625" style="436" bestFit="1" customWidth="1"/>
    <col min="15362" max="15362" width="10.25" style="436" customWidth="1"/>
    <col min="15363" max="15363" width="8.625" style="436"/>
    <col min="15364" max="15364" width="6.875" style="436" bestFit="1" customWidth="1"/>
    <col min="15365" max="15365" width="13" style="436" customWidth="1"/>
    <col min="15366" max="15366" width="12.25" style="436" bestFit="1" customWidth="1"/>
    <col min="15367" max="15367" width="3.75" style="436" bestFit="1" customWidth="1"/>
    <col min="15368" max="15368" width="14.625" style="436" customWidth="1"/>
    <col min="15369" max="15369" width="4.5" style="436" bestFit="1" customWidth="1"/>
    <col min="15370" max="15370" width="8.25" style="436" bestFit="1" customWidth="1"/>
    <col min="15371" max="15371" width="15" style="436" customWidth="1"/>
    <col min="15372" max="15372" width="3.75" style="436" bestFit="1" customWidth="1"/>
    <col min="15373" max="15373" width="12.5" style="436" bestFit="1" customWidth="1"/>
    <col min="15374" max="15374" width="9.75" style="436" bestFit="1" customWidth="1"/>
    <col min="15375" max="15616" width="8.625" style="436"/>
    <col min="15617" max="15617" width="6.625" style="436" bestFit="1" customWidth="1"/>
    <col min="15618" max="15618" width="10.25" style="436" customWidth="1"/>
    <col min="15619" max="15619" width="8.625" style="436"/>
    <col min="15620" max="15620" width="6.875" style="436" bestFit="1" customWidth="1"/>
    <col min="15621" max="15621" width="13" style="436" customWidth="1"/>
    <col min="15622" max="15622" width="12.25" style="436" bestFit="1" customWidth="1"/>
    <col min="15623" max="15623" width="3.75" style="436" bestFit="1" customWidth="1"/>
    <col min="15624" max="15624" width="14.625" style="436" customWidth="1"/>
    <col min="15625" max="15625" width="4.5" style="436" bestFit="1" customWidth="1"/>
    <col min="15626" max="15626" width="8.25" style="436" bestFit="1" customWidth="1"/>
    <col min="15627" max="15627" width="15" style="436" customWidth="1"/>
    <col min="15628" max="15628" width="3.75" style="436" bestFit="1" customWidth="1"/>
    <col min="15629" max="15629" width="12.5" style="436" bestFit="1" customWidth="1"/>
    <col min="15630" max="15630" width="9.75" style="436" bestFit="1" customWidth="1"/>
    <col min="15631" max="15872" width="8.625" style="436"/>
    <col min="15873" max="15873" width="6.625" style="436" bestFit="1" customWidth="1"/>
    <col min="15874" max="15874" width="10.25" style="436" customWidth="1"/>
    <col min="15875" max="15875" width="8.625" style="436"/>
    <col min="15876" max="15876" width="6.875" style="436" bestFit="1" customWidth="1"/>
    <col min="15877" max="15877" width="13" style="436" customWidth="1"/>
    <col min="15878" max="15878" width="12.25" style="436" bestFit="1" customWidth="1"/>
    <col min="15879" max="15879" width="3.75" style="436" bestFit="1" customWidth="1"/>
    <col min="15880" max="15880" width="14.625" style="436" customWidth="1"/>
    <col min="15881" max="15881" width="4.5" style="436" bestFit="1" customWidth="1"/>
    <col min="15882" max="15882" width="8.25" style="436" bestFit="1" customWidth="1"/>
    <col min="15883" max="15883" width="15" style="436" customWidth="1"/>
    <col min="15884" max="15884" width="3.75" style="436" bestFit="1" customWidth="1"/>
    <col min="15885" max="15885" width="12.5" style="436" bestFit="1" customWidth="1"/>
    <col min="15886" max="15886" width="9.75" style="436" bestFit="1" customWidth="1"/>
    <col min="15887" max="16128" width="8.625" style="436"/>
    <col min="16129" max="16129" width="6.625" style="436" bestFit="1" customWidth="1"/>
    <col min="16130" max="16130" width="10.25" style="436" customWidth="1"/>
    <col min="16131" max="16131" width="8.625" style="436"/>
    <col min="16132" max="16132" width="6.875" style="436" bestFit="1" customWidth="1"/>
    <col min="16133" max="16133" width="13" style="436" customWidth="1"/>
    <col min="16134" max="16134" width="12.25" style="436" bestFit="1" customWidth="1"/>
    <col min="16135" max="16135" width="3.75" style="436" bestFit="1" customWidth="1"/>
    <col min="16136" max="16136" width="14.625" style="436" customWidth="1"/>
    <col min="16137" max="16137" width="4.5" style="436" bestFit="1" customWidth="1"/>
    <col min="16138" max="16138" width="8.25" style="436" bestFit="1" customWidth="1"/>
    <col min="16139" max="16139" width="15" style="436" customWidth="1"/>
    <col min="16140" max="16140" width="3.75" style="436" bestFit="1" customWidth="1"/>
    <col min="16141" max="16141" width="12.5" style="436" bestFit="1" customWidth="1"/>
    <col min="16142" max="16142" width="9.75" style="436" bestFit="1" customWidth="1"/>
    <col min="16143" max="16384" width="8.625" style="436"/>
  </cols>
  <sheetData>
    <row r="1" spans="1:12" s="3" customFormat="1" ht="24.75" customHeight="1">
      <c r="A1" s="557" t="s">
        <v>17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</row>
    <row r="2" spans="1:12" s="3" customFormat="1" ht="24.75" customHeight="1">
      <c r="A2" s="557" t="s">
        <v>166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</row>
    <row r="3" spans="1:12" s="3" customFormat="1" ht="24.75" customHeight="1">
      <c r="A3" s="557" t="str">
        <f>+'1113-01 SA KBANK 5639'!A3</f>
        <v>AS OF JULY 2024</v>
      </c>
      <c r="B3" s="557"/>
      <c r="C3" s="557"/>
      <c r="D3" s="557"/>
      <c r="E3" s="557"/>
      <c r="F3" s="557"/>
      <c r="G3" s="557"/>
      <c r="H3" s="557"/>
      <c r="I3" s="557"/>
      <c r="J3" s="557"/>
      <c r="K3" s="557"/>
    </row>
    <row r="4" spans="1:12" s="3" customFormat="1" ht="24.75" customHeight="1">
      <c r="A4" s="53"/>
      <c r="B4" s="460"/>
      <c r="C4" s="53"/>
      <c r="D4" s="53"/>
      <c r="E4" s="53"/>
      <c r="F4" s="1"/>
      <c r="G4" s="129"/>
      <c r="H4" s="110"/>
      <c r="I4" s="110"/>
    </row>
    <row r="5" spans="1:12" ht="22.2">
      <c r="A5" s="437" t="s">
        <v>673</v>
      </c>
      <c r="B5" s="461"/>
      <c r="C5" s="437"/>
      <c r="D5" s="437"/>
      <c r="E5" s="437" t="s">
        <v>684</v>
      </c>
      <c r="F5" s="438" t="s">
        <v>732</v>
      </c>
      <c r="G5" s="437" t="s">
        <v>685</v>
      </c>
      <c r="H5" s="439" t="s">
        <v>733</v>
      </c>
      <c r="I5" s="439" t="s">
        <v>734</v>
      </c>
      <c r="J5" s="439" t="s">
        <v>735</v>
      </c>
      <c r="K5" s="439" t="s">
        <v>736</v>
      </c>
      <c r="L5" s="439"/>
    </row>
    <row r="6" spans="1:12">
      <c r="B6" s="454">
        <v>242826</v>
      </c>
      <c r="C6" s="458" t="s">
        <v>222</v>
      </c>
      <c r="D6" s="436" t="s">
        <v>223</v>
      </c>
      <c r="E6" s="454">
        <v>44501</v>
      </c>
      <c r="F6" s="456"/>
      <c r="G6" s="441">
        <v>0.04</v>
      </c>
      <c r="H6" s="442"/>
      <c r="I6" s="442"/>
      <c r="J6" s="442"/>
      <c r="K6" s="442">
        <v>3600000</v>
      </c>
      <c r="L6" s="442"/>
    </row>
    <row r="7" spans="1:12" ht="22.2" thickBot="1">
      <c r="A7" s="443">
        <v>1</v>
      </c>
      <c r="B7" s="455">
        <v>242858</v>
      </c>
      <c r="C7" s="459" t="s">
        <v>224</v>
      </c>
      <c r="D7" s="443" t="s">
        <v>225</v>
      </c>
      <c r="E7" s="455">
        <v>44531</v>
      </c>
      <c r="F7" s="457">
        <f t="shared" ref="F7:F30" si="0">+E7-E6</f>
        <v>30</v>
      </c>
      <c r="G7" s="444">
        <v>0.04</v>
      </c>
      <c r="H7" s="445">
        <v>29000</v>
      </c>
      <c r="I7" s="445">
        <f t="shared" ref="I7:I31" si="1">+H7-J7</f>
        <v>17164.39</v>
      </c>
      <c r="J7" s="445">
        <f>ROUND((+K6*G7*F7/365),2)-0.01</f>
        <v>11835.61</v>
      </c>
      <c r="K7" s="445">
        <f t="shared" ref="K7:K38" si="2">+K6-I7</f>
        <v>3582835.61</v>
      </c>
      <c r="L7" s="442"/>
    </row>
    <row r="8" spans="1:12">
      <c r="A8" s="436">
        <v>2</v>
      </c>
      <c r="B8" s="454">
        <v>242892</v>
      </c>
      <c r="C8" s="458" t="s">
        <v>198</v>
      </c>
      <c r="D8" s="436" t="s">
        <v>199</v>
      </c>
      <c r="E8" s="454">
        <v>44565</v>
      </c>
      <c r="F8" s="456">
        <f>+E8-E7</f>
        <v>34</v>
      </c>
      <c r="G8" s="441">
        <v>0.04</v>
      </c>
      <c r="H8" s="442">
        <v>29000</v>
      </c>
      <c r="I8" s="442">
        <f t="shared" si="1"/>
        <v>15650.26</v>
      </c>
      <c r="J8" s="442">
        <f t="shared" ref="J8:J31" si="3">ROUND((+K7*G8*F8/365),2)</f>
        <v>13349.74</v>
      </c>
      <c r="K8" s="442">
        <f t="shared" si="2"/>
        <v>3567185.35</v>
      </c>
      <c r="L8" s="442"/>
    </row>
    <row r="9" spans="1:12">
      <c r="A9" s="436">
        <v>3</v>
      </c>
      <c r="B9" s="454">
        <v>242920</v>
      </c>
      <c r="C9" s="458" t="s">
        <v>200</v>
      </c>
      <c r="D9" s="436" t="s">
        <v>201</v>
      </c>
      <c r="E9" s="454">
        <v>44593</v>
      </c>
      <c r="F9" s="456">
        <f t="shared" si="0"/>
        <v>28</v>
      </c>
      <c r="G9" s="441">
        <v>0.04</v>
      </c>
      <c r="H9" s="442">
        <v>29000</v>
      </c>
      <c r="I9" s="442">
        <f t="shared" si="1"/>
        <v>18054.120000000003</v>
      </c>
      <c r="J9" s="442">
        <f t="shared" si="3"/>
        <v>10945.88</v>
      </c>
      <c r="K9" s="442">
        <f t="shared" si="2"/>
        <v>3549131.23</v>
      </c>
      <c r="L9" s="442"/>
    </row>
    <row r="10" spans="1:12">
      <c r="A10" s="436">
        <v>4</v>
      </c>
      <c r="B10" s="454">
        <v>242948</v>
      </c>
      <c r="C10" s="458" t="s">
        <v>202</v>
      </c>
      <c r="D10" s="436" t="s">
        <v>203</v>
      </c>
      <c r="E10" s="454">
        <v>44621</v>
      </c>
      <c r="F10" s="456">
        <f t="shared" si="0"/>
        <v>28</v>
      </c>
      <c r="G10" s="441">
        <v>0.04</v>
      </c>
      <c r="H10" s="442">
        <v>29000</v>
      </c>
      <c r="I10" s="442">
        <f t="shared" si="1"/>
        <v>18109.52</v>
      </c>
      <c r="J10" s="442">
        <f t="shared" si="3"/>
        <v>10890.48</v>
      </c>
      <c r="K10" s="442">
        <f t="shared" si="2"/>
        <v>3531021.71</v>
      </c>
      <c r="L10" s="442"/>
    </row>
    <row r="11" spans="1:12">
      <c r="A11" s="436">
        <v>5</v>
      </c>
      <c r="B11" s="454">
        <v>242979</v>
      </c>
      <c r="C11" s="458" t="s">
        <v>204</v>
      </c>
      <c r="D11" s="436" t="s">
        <v>205</v>
      </c>
      <c r="E11" s="454">
        <v>44652</v>
      </c>
      <c r="F11" s="456">
        <f t="shared" si="0"/>
        <v>31</v>
      </c>
      <c r="G11" s="441">
        <v>0.04</v>
      </c>
      <c r="H11" s="442">
        <v>29000</v>
      </c>
      <c r="I11" s="442">
        <f t="shared" si="1"/>
        <v>17004.2</v>
      </c>
      <c r="J11" s="442">
        <f t="shared" si="3"/>
        <v>11995.8</v>
      </c>
      <c r="K11" s="442">
        <f t="shared" si="2"/>
        <v>3514017.51</v>
      </c>
      <c r="L11" s="442"/>
    </row>
    <row r="12" spans="1:12">
      <c r="A12" s="436">
        <v>6</v>
      </c>
      <c r="B12" s="454">
        <v>243009</v>
      </c>
      <c r="C12" s="458" t="s">
        <v>206</v>
      </c>
      <c r="D12" s="436" t="s">
        <v>207</v>
      </c>
      <c r="E12" s="454">
        <v>44684</v>
      </c>
      <c r="F12" s="456">
        <f t="shared" si="0"/>
        <v>32</v>
      </c>
      <c r="G12" s="441">
        <v>0.04</v>
      </c>
      <c r="H12" s="442">
        <v>29000</v>
      </c>
      <c r="I12" s="442">
        <f t="shared" si="1"/>
        <v>16676.870000000003</v>
      </c>
      <c r="J12" s="442">
        <f t="shared" si="3"/>
        <v>12323.13</v>
      </c>
      <c r="K12" s="442">
        <f t="shared" si="2"/>
        <v>3497340.6399999997</v>
      </c>
      <c r="L12" s="442"/>
    </row>
    <row r="13" spans="1:12">
      <c r="A13" s="436">
        <v>7</v>
      </c>
      <c r="B13" s="454">
        <v>243040</v>
      </c>
      <c r="C13" s="458" t="s">
        <v>208</v>
      </c>
      <c r="D13" s="436" t="s">
        <v>209</v>
      </c>
      <c r="E13" s="454">
        <v>44713</v>
      </c>
      <c r="F13" s="456">
        <f t="shared" si="0"/>
        <v>29</v>
      </c>
      <c r="G13" s="441">
        <v>0.04</v>
      </c>
      <c r="H13" s="442">
        <v>29000</v>
      </c>
      <c r="I13" s="442">
        <f t="shared" si="1"/>
        <v>17885.16</v>
      </c>
      <c r="J13" s="442">
        <f t="shared" si="3"/>
        <v>11114.84</v>
      </c>
      <c r="K13" s="442">
        <f t="shared" si="2"/>
        <v>3479455.4799999995</v>
      </c>
      <c r="L13" s="442"/>
    </row>
    <row r="14" spans="1:12">
      <c r="A14" s="436">
        <v>8</v>
      </c>
      <c r="B14" s="454">
        <v>243070</v>
      </c>
      <c r="C14" s="458" t="s">
        <v>210</v>
      </c>
      <c r="D14" s="436" t="s">
        <v>211</v>
      </c>
      <c r="E14" s="454">
        <v>44743</v>
      </c>
      <c r="F14" s="456">
        <f t="shared" si="0"/>
        <v>30</v>
      </c>
      <c r="G14" s="441">
        <v>0.04</v>
      </c>
      <c r="H14" s="442">
        <v>29000</v>
      </c>
      <c r="I14" s="442">
        <f t="shared" si="1"/>
        <v>17560.690000000002</v>
      </c>
      <c r="J14" s="442">
        <f t="shared" si="3"/>
        <v>11439.31</v>
      </c>
      <c r="K14" s="442">
        <f t="shared" si="2"/>
        <v>3461894.7899999996</v>
      </c>
      <c r="L14" s="442"/>
    </row>
    <row r="15" spans="1:12">
      <c r="A15" s="436">
        <v>9</v>
      </c>
      <c r="B15" s="454">
        <v>243101</v>
      </c>
      <c r="C15" s="458" t="s">
        <v>212</v>
      </c>
      <c r="D15" s="436" t="s">
        <v>213</v>
      </c>
      <c r="E15" s="454">
        <v>44774</v>
      </c>
      <c r="F15" s="456">
        <f t="shared" si="0"/>
        <v>31</v>
      </c>
      <c r="G15" s="441">
        <v>0.04</v>
      </c>
      <c r="H15" s="442">
        <v>29000</v>
      </c>
      <c r="I15" s="442">
        <f t="shared" si="1"/>
        <v>17239.04</v>
      </c>
      <c r="J15" s="442">
        <f t="shared" si="3"/>
        <v>11760.96</v>
      </c>
      <c r="K15" s="442">
        <f t="shared" si="2"/>
        <v>3444655.7499999995</v>
      </c>
      <c r="L15" s="442"/>
    </row>
    <row r="16" spans="1:12">
      <c r="A16" s="436">
        <v>10</v>
      </c>
      <c r="B16" s="454">
        <v>243132</v>
      </c>
      <c r="C16" s="458" t="s">
        <v>214</v>
      </c>
      <c r="D16" s="436" t="s">
        <v>215</v>
      </c>
      <c r="E16" s="454">
        <v>44805</v>
      </c>
      <c r="F16" s="456">
        <f t="shared" si="0"/>
        <v>31</v>
      </c>
      <c r="G16" s="441">
        <v>0.04</v>
      </c>
      <c r="H16" s="442">
        <v>29000</v>
      </c>
      <c r="I16" s="442">
        <f t="shared" si="1"/>
        <v>17297.61</v>
      </c>
      <c r="J16" s="442">
        <f t="shared" si="3"/>
        <v>11702.39</v>
      </c>
      <c r="K16" s="442">
        <f t="shared" si="2"/>
        <v>3427358.1399999997</v>
      </c>
      <c r="L16" s="442"/>
    </row>
    <row r="17" spans="1:14">
      <c r="A17" s="436">
        <v>11</v>
      </c>
      <c r="B17" s="454">
        <v>243164</v>
      </c>
      <c r="C17" s="458" t="s">
        <v>216</v>
      </c>
      <c r="D17" s="436" t="s">
        <v>217</v>
      </c>
      <c r="E17" s="454">
        <v>44837</v>
      </c>
      <c r="F17" s="456">
        <f t="shared" si="0"/>
        <v>32</v>
      </c>
      <c r="G17" s="441">
        <v>0.04</v>
      </c>
      <c r="H17" s="442">
        <v>29000</v>
      </c>
      <c r="I17" s="442">
        <f t="shared" si="1"/>
        <v>16980.77</v>
      </c>
      <c r="J17" s="442">
        <f t="shared" si="3"/>
        <v>12019.23</v>
      </c>
      <c r="K17" s="442">
        <f t="shared" si="2"/>
        <v>3410377.3699999996</v>
      </c>
      <c r="L17" s="442"/>
    </row>
    <row r="18" spans="1:14">
      <c r="A18" s="436">
        <v>12</v>
      </c>
      <c r="B18" s="454">
        <v>243193</v>
      </c>
      <c r="C18" s="458" t="s">
        <v>218</v>
      </c>
      <c r="D18" s="436" t="s">
        <v>219</v>
      </c>
      <c r="E18" s="454">
        <v>44866</v>
      </c>
      <c r="F18" s="456">
        <f t="shared" si="0"/>
        <v>29</v>
      </c>
      <c r="G18" s="441">
        <v>0.04</v>
      </c>
      <c r="H18" s="442">
        <v>29000</v>
      </c>
      <c r="I18" s="442">
        <f t="shared" si="1"/>
        <v>18161.54</v>
      </c>
      <c r="J18" s="442">
        <f t="shared" si="3"/>
        <v>10838.46</v>
      </c>
      <c r="K18" s="442">
        <f t="shared" si="2"/>
        <v>3392215.8299999996</v>
      </c>
      <c r="L18" s="442"/>
    </row>
    <row r="19" spans="1:14" ht="22.8" thickBot="1">
      <c r="A19" s="443">
        <v>13</v>
      </c>
      <c r="B19" s="455">
        <v>243223</v>
      </c>
      <c r="C19" s="459" t="s">
        <v>220</v>
      </c>
      <c r="D19" s="443" t="s">
        <v>221</v>
      </c>
      <c r="E19" s="455">
        <v>44896</v>
      </c>
      <c r="F19" s="457">
        <f t="shared" si="0"/>
        <v>30</v>
      </c>
      <c r="G19" s="444">
        <v>0.04</v>
      </c>
      <c r="H19" s="445">
        <v>29000</v>
      </c>
      <c r="I19" s="445">
        <f t="shared" si="1"/>
        <v>17847.510000000002</v>
      </c>
      <c r="J19" s="445">
        <f t="shared" si="3"/>
        <v>11152.49</v>
      </c>
      <c r="K19" s="445">
        <f t="shared" si="2"/>
        <v>3374368.32</v>
      </c>
      <c r="L19" s="446"/>
      <c r="M19" s="435"/>
      <c r="N19" s="447"/>
    </row>
    <row r="20" spans="1:14" ht="22.2">
      <c r="A20" s="436">
        <v>14</v>
      </c>
      <c r="B20" s="454">
        <v>243256</v>
      </c>
      <c r="C20" s="458" t="s">
        <v>167</v>
      </c>
      <c r="D20" s="436" t="s">
        <v>168</v>
      </c>
      <c r="E20" s="454">
        <v>44929</v>
      </c>
      <c r="F20" s="456">
        <f t="shared" si="0"/>
        <v>33</v>
      </c>
      <c r="G20" s="441">
        <v>0.04</v>
      </c>
      <c r="H20" s="442">
        <v>29000</v>
      </c>
      <c r="I20" s="442">
        <f t="shared" si="1"/>
        <v>16796.8</v>
      </c>
      <c r="J20" s="442">
        <f t="shared" si="3"/>
        <v>12203.2</v>
      </c>
      <c r="K20" s="442">
        <f t="shared" si="2"/>
        <v>3357571.52</v>
      </c>
      <c r="L20" s="448"/>
      <c r="N20" s="447"/>
    </row>
    <row r="21" spans="1:14" ht="22.2">
      <c r="A21" s="436">
        <v>15</v>
      </c>
      <c r="B21" s="454">
        <v>243285</v>
      </c>
      <c r="C21" s="458" t="s">
        <v>169</v>
      </c>
      <c r="D21" s="436" t="s">
        <v>168</v>
      </c>
      <c r="E21" s="454">
        <v>44958</v>
      </c>
      <c r="F21" s="456">
        <f t="shared" si="0"/>
        <v>29</v>
      </c>
      <c r="G21" s="441">
        <v>0.04</v>
      </c>
      <c r="H21" s="442">
        <v>29000</v>
      </c>
      <c r="I21" s="442">
        <f t="shared" si="1"/>
        <v>18329.36</v>
      </c>
      <c r="J21" s="442">
        <f t="shared" si="3"/>
        <v>10670.64</v>
      </c>
      <c r="K21" s="442">
        <f t="shared" si="2"/>
        <v>3339242.16</v>
      </c>
      <c r="L21" s="448"/>
      <c r="N21" s="447"/>
    </row>
    <row r="22" spans="1:14" ht="22.2">
      <c r="A22" s="436">
        <v>16</v>
      </c>
      <c r="B22" s="454">
        <v>243313</v>
      </c>
      <c r="C22" s="458" t="s">
        <v>170</v>
      </c>
      <c r="D22" s="436" t="s">
        <v>168</v>
      </c>
      <c r="E22" s="454">
        <v>44986</v>
      </c>
      <c r="F22" s="456">
        <f t="shared" si="0"/>
        <v>28</v>
      </c>
      <c r="G22" s="441">
        <v>0.04</v>
      </c>
      <c r="H22" s="442">
        <v>29000</v>
      </c>
      <c r="I22" s="442">
        <f t="shared" si="1"/>
        <v>18753.559999999998</v>
      </c>
      <c r="J22" s="442">
        <f t="shared" si="3"/>
        <v>10246.44</v>
      </c>
      <c r="K22" s="442">
        <f t="shared" si="2"/>
        <v>3320488.6</v>
      </c>
      <c r="L22" s="448"/>
      <c r="N22" s="447"/>
    </row>
    <row r="23" spans="1:14" ht="22.2">
      <c r="A23" s="436">
        <v>17</v>
      </c>
      <c r="B23" s="454">
        <v>243344</v>
      </c>
      <c r="C23" s="458" t="s">
        <v>171</v>
      </c>
      <c r="D23" s="436" t="s">
        <v>168</v>
      </c>
      <c r="E23" s="454">
        <v>45019</v>
      </c>
      <c r="F23" s="456">
        <f t="shared" si="0"/>
        <v>33</v>
      </c>
      <c r="G23" s="441">
        <v>0.04</v>
      </c>
      <c r="H23" s="442">
        <v>29000</v>
      </c>
      <c r="I23" s="442">
        <f t="shared" si="1"/>
        <v>16991.66</v>
      </c>
      <c r="J23" s="442">
        <f t="shared" si="3"/>
        <v>12008.34</v>
      </c>
      <c r="K23" s="442">
        <f t="shared" si="2"/>
        <v>3303496.94</v>
      </c>
      <c r="L23" s="448"/>
      <c r="N23" s="447"/>
    </row>
    <row r="24" spans="1:14" ht="22.2">
      <c r="A24" s="436">
        <v>18</v>
      </c>
      <c r="B24" s="454">
        <v>243375</v>
      </c>
      <c r="C24" s="458" t="s">
        <v>172</v>
      </c>
      <c r="D24" s="436" t="s">
        <v>168</v>
      </c>
      <c r="E24" s="454">
        <v>45048</v>
      </c>
      <c r="F24" s="456">
        <f t="shared" si="0"/>
        <v>29</v>
      </c>
      <c r="G24" s="441">
        <v>0.04</v>
      </c>
      <c r="H24" s="442">
        <v>29000</v>
      </c>
      <c r="I24" s="442">
        <f t="shared" si="1"/>
        <v>18501.22</v>
      </c>
      <c r="J24" s="442">
        <f t="shared" si="3"/>
        <v>10498.78</v>
      </c>
      <c r="K24" s="442">
        <f t="shared" si="2"/>
        <v>3284995.7199999997</v>
      </c>
      <c r="L24" s="448"/>
      <c r="N24" s="447"/>
    </row>
    <row r="25" spans="1:14" ht="22.2">
      <c r="A25" s="436">
        <v>19</v>
      </c>
      <c r="B25" s="454">
        <v>243405</v>
      </c>
      <c r="C25" s="458" t="s">
        <v>173</v>
      </c>
      <c r="D25" s="436" t="s">
        <v>168</v>
      </c>
      <c r="E25" s="454">
        <v>45078</v>
      </c>
      <c r="F25" s="456">
        <f t="shared" si="0"/>
        <v>30</v>
      </c>
      <c r="G25" s="441">
        <v>0.04</v>
      </c>
      <c r="H25" s="442">
        <v>29000</v>
      </c>
      <c r="I25" s="442">
        <f t="shared" si="1"/>
        <v>18200.010000000002</v>
      </c>
      <c r="J25" s="442">
        <f t="shared" si="3"/>
        <v>10799.99</v>
      </c>
      <c r="K25" s="442">
        <f t="shared" si="2"/>
        <v>3266795.71</v>
      </c>
      <c r="L25" s="448"/>
      <c r="N25" s="447"/>
    </row>
    <row r="26" spans="1:14" ht="22.2">
      <c r="A26" s="436">
        <v>20</v>
      </c>
      <c r="B26" s="454">
        <v>243450</v>
      </c>
      <c r="C26" s="458" t="s">
        <v>174</v>
      </c>
      <c r="D26" s="436" t="s">
        <v>168</v>
      </c>
      <c r="E26" s="454">
        <v>45110</v>
      </c>
      <c r="F26" s="456">
        <f t="shared" si="0"/>
        <v>32</v>
      </c>
      <c r="G26" s="441">
        <v>0.04</v>
      </c>
      <c r="H26" s="442">
        <v>29000</v>
      </c>
      <c r="I26" s="442">
        <f t="shared" si="1"/>
        <v>17543.84</v>
      </c>
      <c r="J26" s="442">
        <f t="shared" si="3"/>
        <v>11456.16</v>
      </c>
      <c r="K26" s="442">
        <f t="shared" si="2"/>
        <v>3249251.87</v>
      </c>
      <c r="L26" s="448"/>
      <c r="N26" s="447"/>
    </row>
    <row r="27" spans="1:14" ht="22.2">
      <c r="A27" s="436">
        <v>21</v>
      </c>
      <c r="B27" s="454">
        <v>243467</v>
      </c>
      <c r="C27" s="458" t="s">
        <v>175</v>
      </c>
      <c r="D27" s="436" t="s">
        <v>176</v>
      </c>
      <c r="E27" s="454">
        <v>45140</v>
      </c>
      <c r="F27" s="456">
        <f t="shared" si="0"/>
        <v>30</v>
      </c>
      <c r="G27" s="441">
        <v>0.04</v>
      </c>
      <c r="H27" s="442">
        <v>29000</v>
      </c>
      <c r="I27" s="442">
        <f t="shared" si="1"/>
        <v>18317.53</v>
      </c>
      <c r="J27" s="442">
        <f t="shared" si="3"/>
        <v>10682.47</v>
      </c>
      <c r="K27" s="442">
        <f t="shared" si="2"/>
        <v>3230934.3400000003</v>
      </c>
      <c r="L27" s="448"/>
      <c r="N27" s="447"/>
    </row>
    <row r="28" spans="1:14" ht="22.2">
      <c r="A28" s="436">
        <v>22</v>
      </c>
      <c r="B28" s="454">
        <v>243497</v>
      </c>
      <c r="C28" s="458" t="s">
        <v>177</v>
      </c>
      <c r="D28" s="436" t="s">
        <v>178</v>
      </c>
      <c r="E28" s="454">
        <v>45170</v>
      </c>
      <c r="F28" s="456">
        <f t="shared" si="0"/>
        <v>30</v>
      </c>
      <c r="G28" s="441">
        <v>0.04</v>
      </c>
      <c r="H28" s="442">
        <v>29000</v>
      </c>
      <c r="I28" s="442">
        <f t="shared" si="1"/>
        <v>18377.75</v>
      </c>
      <c r="J28" s="442">
        <f t="shared" si="3"/>
        <v>10622.25</v>
      </c>
      <c r="K28" s="442">
        <f t="shared" si="2"/>
        <v>3212556.5900000003</v>
      </c>
      <c r="L28" s="448"/>
      <c r="N28" s="447"/>
    </row>
    <row r="29" spans="1:14" ht="22.2">
      <c r="A29" s="436">
        <v>23</v>
      </c>
      <c r="B29" s="454">
        <v>243554</v>
      </c>
      <c r="C29" s="458" t="s">
        <v>179</v>
      </c>
      <c r="D29" s="436" t="s">
        <v>178</v>
      </c>
      <c r="E29" s="454">
        <v>45201</v>
      </c>
      <c r="F29" s="456">
        <f t="shared" si="0"/>
        <v>31</v>
      </c>
      <c r="G29" s="441">
        <v>0.04</v>
      </c>
      <c r="H29" s="442">
        <v>29000</v>
      </c>
      <c r="I29" s="442">
        <f t="shared" si="1"/>
        <v>18086.11</v>
      </c>
      <c r="J29" s="442">
        <f t="shared" si="3"/>
        <v>10913.89</v>
      </c>
      <c r="K29" s="442">
        <f t="shared" si="2"/>
        <v>3194470.4800000004</v>
      </c>
      <c r="L29" s="448"/>
      <c r="N29" s="447"/>
    </row>
    <row r="30" spans="1:14" ht="22.2">
      <c r="A30" s="436">
        <v>24</v>
      </c>
      <c r="B30" s="454">
        <v>243558</v>
      </c>
      <c r="C30" s="458" t="s">
        <v>180</v>
      </c>
      <c r="D30" s="436" t="s">
        <v>178</v>
      </c>
      <c r="E30" s="454">
        <v>45231</v>
      </c>
      <c r="F30" s="456">
        <f t="shared" si="0"/>
        <v>30</v>
      </c>
      <c r="G30" s="441">
        <v>0.04</v>
      </c>
      <c r="H30" s="442">
        <v>29000</v>
      </c>
      <c r="I30" s="442">
        <f t="shared" si="1"/>
        <v>18497.629999999997</v>
      </c>
      <c r="J30" s="442">
        <f t="shared" si="3"/>
        <v>10502.37</v>
      </c>
      <c r="K30" s="442">
        <f t="shared" si="2"/>
        <v>3175972.8500000006</v>
      </c>
      <c r="L30" s="448"/>
      <c r="N30" s="447"/>
    </row>
    <row r="31" spans="1:14" ht="22.8" thickBot="1">
      <c r="A31" s="443">
        <v>25</v>
      </c>
      <c r="B31" s="455">
        <v>243588</v>
      </c>
      <c r="C31" s="459" t="s">
        <v>181</v>
      </c>
      <c r="D31" s="443" t="s">
        <v>182</v>
      </c>
      <c r="E31" s="455">
        <v>45261</v>
      </c>
      <c r="F31" s="457">
        <f>+E31-E30</f>
        <v>30</v>
      </c>
      <c r="G31" s="444">
        <v>6.25E-2</v>
      </c>
      <c r="H31" s="445">
        <v>29000</v>
      </c>
      <c r="I31" s="445">
        <f t="shared" si="1"/>
        <v>12685.07</v>
      </c>
      <c r="J31" s="445">
        <f t="shared" si="3"/>
        <v>16314.93</v>
      </c>
      <c r="K31" s="445">
        <f t="shared" si="2"/>
        <v>3163287.7800000007</v>
      </c>
      <c r="L31" s="446"/>
      <c r="M31" s="449"/>
      <c r="N31" s="447"/>
    </row>
    <row r="32" spans="1:14">
      <c r="A32" s="436">
        <v>26</v>
      </c>
      <c r="B32" s="454">
        <v>243620</v>
      </c>
      <c r="C32" s="458" t="s">
        <v>450</v>
      </c>
      <c r="D32" s="436" t="s">
        <v>451</v>
      </c>
      <c r="E32" s="454">
        <v>45292</v>
      </c>
      <c r="F32" s="456">
        <f>+E32-E31</f>
        <v>31</v>
      </c>
      <c r="G32" s="441">
        <v>6.25E-2</v>
      </c>
      <c r="H32" s="442">
        <v>29000</v>
      </c>
      <c r="I32" s="442">
        <v>11666.91</v>
      </c>
      <c r="J32" s="442">
        <f>+H32-I32</f>
        <v>17333.09</v>
      </c>
      <c r="K32" s="442">
        <f t="shared" si="2"/>
        <v>3151620.8700000006</v>
      </c>
      <c r="L32" s="442"/>
    </row>
    <row r="33" spans="1:12">
      <c r="A33" s="436">
        <v>27</v>
      </c>
      <c r="B33" s="454">
        <v>243650</v>
      </c>
      <c r="C33" s="458" t="s">
        <v>452</v>
      </c>
      <c r="D33" s="436" t="s">
        <v>453</v>
      </c>
      <c r="E33" s="454">
        <v>45323</v>
      </c>
      <c r="F33" s="456">
        <f t="shared" ref="F33:F97" si="4">+E33-E32</f>
        <v>31</v>
      </c>
      <c r="G33" s="441">
        <v>6.25E-2</v>
      </c>
      <c r="H33" s="442">
        <v>29000</v>
      </c>
      <c r="I33" s="442">
        <v>12810.17</v>
      </c>
      <c r="J33" s="442">
        <f t="shared" ref="J33:J38" si="5">+H33-I33</f>
        <v>16189.83</v>
      </c>
      <c r="K33" s="442">
        <f t="shared" si="2"/>
        <v>3138810.7000000007</v>
      </c>
      <c r="L33" s="442"/>
    </row>
    <row r="34" spans="1:12">
      <c r="A34" s="436">
        <v>28</v>
      </c>
      <c r="B34" s="454">
        <v>243678</v>
      </c>
      <c r="C34" s="458" t="s">
        <v>454</v>
      </c>
      <c r="D34" s="436" t="s">
        <v>455</v>
      </c>
      <c r="E34" s="454">
        <v>45352</v>
      </c>
      <c r="F34" s="456">
        <f>+E34-E33</f>
        <v>29</v>
      </c>
      <c r="G34" s="441">
        <v>6.25E-2</v>
      </c>
      <c r="H34" s="442">
        <v>29000</v>
      </c>
      <c r="I34" s="442">
        <v>13413.44</v>
      </c>
      <c r="J34" s="442">
        <f t="shared" si="5"/>
        <v>15586.56</v>
      </c>
      <c r="K34" s="442">
        <f t="shared" si="2"/>
        <v>3125397.2600000007</v>
      </c>
      <c r="L34" s="442"/>
    </row>
    <row r="35" spans="1:12">
      <c r="A35" s="436">
        <v>29</v>
      </c>
      <c r="B35" s="454">
        <v>243709</v>
      </c>
      <c r="C35" s="458" t="s">
        <v>456</v>
      </c>
      <c r="D35" s="436" t="s">
        <v>457</v>
      </c>
      <c r="E35" s="454">
        <v>45383</v>
      </c>
      <c r="F35" s="456">
        <f>+E35-E34</f>
        <v>31</v>
      </c>
      <c r="G35" s="441">
        <v>6.25E-2</v>
      </c>
      <c r="H35" s="442">
        <v>29000</v>
      </c>
      <c r="I35" s="442">
        <v>12409.71</v>
      </c>
      <c r="J35" s="442">
        <f t="shared" si="5"/>
        <v>16590.29</v>
      </c>
      <c r="K35" s="442">
        <f t="shared" si="2"/>
        <v>3112987.5500000007</v>
      </c>
      <c r="L35" s="442"/>
    </row>
    <row r="36" spans="1:12">
      <c r="A36" s="436">
        <v>30</v>
      </c>
      <c r="B36" s="454">
        <v>243740</v>
      </c>
      <c r="C36" s="458" t="s">
        <v>458</v>
      </c>
      <c r="D36" s="436" t="s">
        <v>459</v>
      </c>
      <c r="E36" s="454">
        <v>45413</v>
      </c>
      <c r="F36" s="456">
        <f t="shared" si="4"/>
        <v>30</v>
      </c>
      <c r="G36" s="441">
        <v>6.25E-2</v>
      </c>
      <c r="H36" s="442">
        <v>29000</v>
      </c>
      <c r="I36" s="442">
        <v>12475.58</v>
      </c>
      <c r="J36" s="442">
        <f t="shared" si="5"/>
        <v>16524.419999999998</v>
      </c>
      <c r="K36" s="442">
        <f t="shared" si="2"/>
        <v>3100511.9700000007</v>
      </c>
      <c r="L36" s="442"/>
    </row>
    <row r="37" spans="1:12">
      <c r="A37" s="436">
        <v>31</v>
      </c>
      <c r="B37" s="454">
        <v>243773</v>
      </c>
      <c r="C37" s="458" t="s">
        <v>460</v>
      </c>
      <c r="D37" s="436" t="s">
        <v>461</v>
      </c>
      <c r="E37" s="454">
        <v>45444</v>
      </c>
      <c r="F37" s="456">
        <f t="shared" si="4"/>
        <v>31</v>
      </c>
      <c r="G37" s="441">
        <v>6.25E-2</v>
      </c>
      <c r="H37" s="442">
        <v>29000</v>
      </c>
      <c r="I37" s="442">
        <v>11479.98</v>
      </c>
      <c r="J37" s="442">
        <f t="shared" si="5"/>
        <v>17520.02</v>
      </c>
      <c r="K37" s="442">
        <f t="shared" si="2"/>
        <v>3089031.9900000007</v>
      </c>
      <c r="L37" s="442"/>
    </row>
    <row r="38" spans="1:12">
      <c r="A38" s="436">
        <v>32</v>
      </c>
      <c r="B38" s="454">
        <v>243800</v>
      </c>
      <c r="C38" s="458" t="s">
        <v>462</v>
      </c>
      <c r="D38" s="436" t="s">
        <v>463</v>
      </c>
      <c r="E38" s="454">
        <v>45474</v>
      </c>
      <c r="F38" s="456">
        <f t="shared" si="4"/>
        <v>30</v>
      </c>
      <c r="G38" s="441">
        <v>6.25E-2</v>
      </c>
      <c r="H38" s="442">
        <v>29000</v>
      </c>
      <c r="I38" s="442">
        <v>14718.52</v>
      </c>
      <c r="J38" s="442">
        <f t="shared" si="5"/>
        <v>14281.48</v>
      </c>
      <c r="K38" s="453">
        <f t="shared" si="2"/>
        <v>3074313.4700000007</v>
      </c>
      <c r="L38" s="442"/>
    </row>
    <row r="39" spans="1:12">
      <c r="A39" s="436">
        <v>33</v>
      </c>
      <c r="E39" s="454">
        <v>45505</v>
      </c>
      <c r="F39" s="456">
        <f t="shared" si="4"/>
        <v>31</v>
      </c>
      <c r="G39" s="441">
        <v>6.25E-2</v>
      </c>
      <c r="H39" s="442">
        <v>29000</v>
      </c>
      <c r="I39" s="442">
        <f t="shared" ref="I39:I70" si="6">+H39-J39</f>
        <v>12680.87</v>
      </c>
      <c r="J39" s="442">
        <f t="shared" ref="J39:J70" si="7">ROUND((+K38*G39*F39/365),2)</f>
        <v>16319.13</v>
      </c>
      <c r="K39" s="442">
        <f t="shared" ref="K39:K70" si="8">+K38-I39</f>
        <v>3061632.6000000006</v>
      </c>
      <c r="L39" s="442"/>
    </row>
    <row r="40" spans="1:12">
      <c r="A40" s="436">
        <v>34</v>
      </c>
      <c r="E40" s="454">
        <v>45536</v>
      </c>
      <c r="F40" s="456">
        <f t="shared" si="4"/>
        <v>31</v>
      </c>
      <c r="G40" s="441">
        <v>6.25E-2</v>
      </c>
      <c r="H40" s="442">
        <v>29000</v>
      </c>
      <c r="I40" s="442">
        <f t="shared" si="6"/>
        <v>12748.18</v>
      </c>
      <c r="J40" s="442">
        <f t="shared" si="7"/>
        <v>16251.82</v>
      </c>
      <c r="K40" s="442">
        <f t="shared" si="8"/>
        <v>3048884.4200000004</v>
      </c>
      <c r="L40" s="442"/>
    </row>
    <row r="41" spans="1:12">
      <c r="A41" s="436">
        <v>35</v>
      </c>
      <c r="E41" s="454">
        <v>45566</v>
      </c>
      <c r="F41" s="456">
        <f t="shared" si="4"/>
        <v>30</v>
      </c>
      <c r="G41" s="441">
        <v>6.25E-2</v>
      </c>
      <c r="H41" s="442">
        <v>29000</v>
      </c>
      <c r="I41" s="442">
        <f t="shared" si="6"/>
        <v>13337.92</v>
      </c>
      <c r="J41" s="442">
        <f t="shared" si="7"/>
        <v>15662.08</v>
      </c>
      <c r="K41" s="442">
        <f t="shared" si="8"/>
        <v>3035546.5000000005</v>
      </c>
      <c r="L41" s="442"/>
    </row>
    <row r="42" spans="1:12">
      <c r="A42" s="436">
        <v>36</v>
      </c>
      <c r="E42" s="454">
        <v>45597</v>
      </c>
      <c r="F42" s="456">
        <f t="shared" si="4"/>
        <v>31</v>
      </c>
      <c r="G42" s="441">
        <v>6.25E-2</v>
      </c>
      <c r="H42" s="442">
        <v>29000</v>
      </c>
      <c r="I42" s="442">
        <f t="shared" si="6"/>
        <v>12886.65</v>
      </c>
      <c r="J42" s="442">
        <f t="shared" si="7"/>
        <v>16113.35</v>
      </c>
      <c r="K42" s="442">
        <f t="shared" si="8"/>
        <v>3022659.8500000006</v>
      </c>
      <c r="L42" s="442"/>
    </row>
    <row r="43" spans="1:12" ht="22.2" thickBot="1">
      <c r="A43" s="443">
        <v>37</v>
      </c>
      <c r="B43" s="455"/>
      <c r="C43" s="443"/>
      <c r="D43" s="443"/>
      <c r="E43" s="455">
        <v>45627</v>
      </c>
      <c r="F43" s="457">
        <f t="shared" si="4"/>
        <v>30</v>
      </c>
      <c r="G43" s="444">
        <v>6.25E-2</v>
      </c>
      <c r="H43" s="445">
        <v>29000</v>
      </c>
      <c r="I43" s="445">
        <f t="shared" si="6"/>
        <v>13472.64</v>
      </c>
      <c r="J43" s="445">
        <f t="shared" si="7"/>
        <v>15527.36</v>
      </c>
      <c r="K43" s="445">
        <f t="shared" si="8"/>
        <v>3009187.2100000004</v>
      </c>
      <c r="L43" s="442"/>
    </row>
    <row r="44" spans="1:12" hidden="1" outlineLevel="1">
      <c r="A44" s="436">
        <v>38</v>
      </c>
      <c r="E44" s="440">
        <v>45658</v>
      </c>
      <c r="F44" s="456">
        <f t="shared" si="4"/>
        <v>31</v>
      </c>
      <c r="G44" s="441">
        <v>0.04</v>
      </c>
      <c r="H44" s="442">
        <v>29000</v>
      </c>
      <c r="I44" s="442">
        <f t="shared" si="6"/>
        <v>18777.010000000002</v>
      </c>
      <c r="J44" s="442">
        <f t="shared" si="7"/>
        <v>10222.99</v>
      </c>
      <c r="K44" s="442">
        <f t="shared" si="8"/>
        <v>2990410.2000000007</v>
      </c>
      <c r="L44" s="442"/>
    </row>
    <row r="45" spans="1:12" hidden="1" outlineLevel="1">
      <c r="A45" s="436">
        <v>39</v>
      </c>
      <c r="E45" s="440">
        <v>45689</v>
      </c>
      <c r="F45" s="456">
        <f t="shared" si="4"/>
        <v>31</v>
      </c>
      <c r="G45" s="441">
        <v>0.04</v>
      </c>
      <c r="H45" s="442">
        <v>29000</v>
      </c>
      <c r="I45" s="442">
        <f t="shared" si="6"/>
        <v>18840.8</v>
      </c>
      <c r="J45" s="442">
        <f t="shared" si="7"/>
        <v>10159.200000000001</v>
      </c>
      <c r="K45" s="442">
        <f t="shared" si="8"/>
        <v>2971569.4000000008</v>
      </c>
      <c r="L45" s="442"/>
    </row>
    <row r="46" spans="1:12" hidden="1" outlineLevel="1">
      <c r="A46" s="436">
        <v>40</v>
      </c>
      <c r="E46" s="440">
        <v>45717</v>
      </c>
      <c r="F46" s="456">
        <f t="shared" si="4"/>
        <v>28</v>
      </c>
      <c r="G46" s="441">
        <v>0.04</v>
      </c>
      <c r="H46" s="442">
        <v>29000</v>
      </c>
      <c r="I46" s="442">
        <f t="shared" si="6"/>
        <v>19881.760000000002</v>
      </c>
      <c r="J46" s="442">
        <f t="shared" si="7"/>
        <v>9118.24</v>
      </c>
      <c r="K46" s="442">
        <f t="shared" si="8"/>
        <v>2951687.6400000011</v>
      </c>
      <c r="L46" s="442"/>
    </row>
    <row r="47" spans="1:12" hidden="1" outlineLevel="1">
      <c r="A47" s="436">
        <v>41</v>
      </c>
      <c r="E47" s="440">
        <v>45748</v>
      </c>
      <c r="F47" s="456">
        <f t="shared" si="4"/>
        <v>31</v>
      </c>
      <c r="G47" s="441">
        <v>0.04</v>
      </c>
      <c r="H47" s="442">
        <v>29000</v>
      </c>
      <c r="I47" s="442">
        <f t="shared" si="6"/>
        <v>18972.349999999999</v>
      </c>
      <c r="J47" s="442">
        <f t="shared" si="7"/>
        <v>10027.65</v>
      </c>
      <c r="K47" s="442">
        <f t="shared" si="8"/>
        <v>2932715.290000001</v>
      </c>
      <c r="L47" s="442"/>
    </row>
    <row r="48" spans="1:12" hidden="1" outlineLevel="1">
      <c r="A48" s="436">
        <v>42</v>
      </c>
      <c r="E48" s="440">
        <v>45778</v>
      </c>
      <c r="F48" s="456">
        <f t="shared" si="4"/>
        <v>30</v>
      </c>
      <c r="G48" s="441">
        <v>0.04</v>
      </c>
      <c r="H48" s="442">
        <v>29000</v>
      </c>
      <c r="I48" s="442">
        <f t="shared" si="6"/>
        <v>19358.2</v>
      </c>
      <c r="J48" s="442">
        <f t="shared" si="7"/>
        <v>9641.7999999999993</v>
      </c>
      <c r="K48" s="442">
        <f t="shared" si="8"/>
        <v>2913357.0900000008</v>
      </c>
      <c r="L48" s="442"/>
    </row>
    <row r="49" spans="1:12" hidden="1" outlineLevel="1">
      <c r="A49" s="436">
        <v>43</v>
      </c>
      <c r="E49" s="440">
        <v>45809</v>
      </c>
      <c r="F49" s="456">
        <f>+E49-E48</f>
        <v>31</v>
      </c>
      <c r="G49" s="441">
        <v>0.04</v>
      </c>
      <c r="H49" s="442">
        <v>29000</v>
      </c>
      <c r="I49" s="442">
        <f t="shared" si="6"/>
        <v>19102.57</v>
      </c>
      <c r="J49" s="442">
        <f t="shared" si="7"/>
        <v>9897.43</v>
      </c>
      <c r="K49" s="442">
        <f t="shared" si="8"/>
        <v>2894254.5200000009</v>
      </c>
      <c r="L49" s="442"/>
    </row>
    <row r="50" spans="1:12" hidden="1" outlineLevel="1">
      <c r="A50" s="436">
        <v>44</v>
      </c>
      <c r="E50" s="440">
        <v>45839</v>
      </c>
      <c r="F50" s="456">
        <f>+E50-E49</f>
        <v>30</v>
      </c>
      <c r="G50" s="441">
        <v>0.04</v>
      </c>
      <c r="H50" s="442">
        <v>29000</v>
      </c>
      <c r="I50" s="442">
        <f t="shared" si="6"/>
        <v>19484.64</v>
      </c>
      <c r="J50" s="442">
        <f t="shared" si="7"/>
        <v>9515.36</v>
      </c>
      <c r="K50" s="442">
        <f t="shared" si="8"/>
        <v>2874769.8800000008</v>
      </c>
      <c r="L50" s="442"/>
    </row>
    <row r="51" spans="1:12" hidden="1" outlineLevel="1">
      <c r="A51" s="436">
        <v>45</v>
      </c>
      <c r="E51" s="440">
        <v>45870</v>
      </c>
      <c r="F51" s="456">
        <f>+E51-E50</f>
        <v>31</v>
      </c>
      <c r="G51" s="441">
        <v>0.04</v>
      </c>
      <c r="H51" s="442">
        <v>29000</v>
      </c>
      <c r="I51" s="442">
        <f t="shared" si="6"/>
        <v>19233.66</v>
      </c>
      <c r="J51" s="442">
        <f t="shared" si="7"/>
        <v>9766.34</v>
      </c>
      <c r="K51" s="442">
        <f t="shared" si="8"/>
        <v>2855536.2200000007</v>
      </c>
      <c r="L51" s="442"/>
    </row>
    <row r="52" spans="1:12" hidden="1" outlineLevel="1">
      <c r="A52" s="436">
        <v>46</v>
      </c>
      <c r="E52" s="440">
        <v>45901</v>
      </c>
      <c r="F52" s="456">
        <f>+E52-E51</f>
        <v>31</v>
      </c>
      <c r="G52" s="441">
        <v>0.04</v>
      </c>
      <c r="H52" s="442">
        <v>29000</v>
      </c>
      <c r="I52" s="442">
        <f t="shared" si="6"/>
        <v>19299</v>
      </c>
      <c r="J52" s="442">
        <f t="shared" si="7"/>
        <v>9701</v>
      </c>
      <c r="K52" s="442">
        <f t="shared" si="8"/>
        <v>2836237.2200000007</v>
      </c>
      <c r="L52" s="442"/>
    </row>
    <row r="53" spans="1:12" hidden="1" outlineLevel="1">
      <c r="A53" s="436">
        <v>47</v>
      </c>
      <c r="E53" s="440">
        <v>45931</v>
      </c>
      <c r="F53" s="456">
        <f t="shared" si="4"/>
        <v>30</v>
      </c>
      <c r="G53" s="441">
        <v>0.04</v>
      </c>
      <c r="H53" s="442">
        <v>29000</v>
      </c>
      <c r="I53" s="442">
        <f t="shared" si="6"/>
        <v>19675.379999999997</v>
      </c>
      <c r="J53" s="442">
        <f t="shared" si="7"/>
        <v>9324.6200000000008</v>
      </c>
      <c r="K53" s="442">
        <f t="shared" si="8"/>
        <v>2816561.8400000008</v>
      </c>
      <c r="L53" s="442"/>
    </row>
    <row r="54" spans="1:12" hidden="1" outlineLevel="1">
      <c r="A54" s="436">
        <v>48</v>
      </c>
      <c r="E54" s="440">
        <v>45962</v>
      </c>
      <c r="F54" s="456">
        <f t="shared" si="4"/>
        <v>31</v>
      </c>
      <c r="G54" s="441">
        <v>0.04</v>
      </c>
      <c r="H54" s="442">
        <v>29000</v>
      </c>
      <c r="I54" s="442">
        <f t="shared" si="6"/>
        <v>19431.41</v>
      </c>
      <c r="J54" s="442">
        <f t="shared" si="7"/>
        <v>9568.59</v>
      </c>
      <c r="K54" s="442">
        <f t="shared" si="8"/>
        <v>2797130.4300000006</v>
      </c>
      <c r="L54" s="442"/>
    </row>
    <row r="55" spans="1:12" hidden="1" outlineLevel="1">
      <c r="A55" s="436">
        <v>49</v>
      </c>
      <c r="E55" s="440">
        <v>45992</v>
      </c>
      <c r="F55" s="456">
        <f t="shared" si="4"/>
        <v>30</v>
      </c>
      <c r="G55" s="441">
        <v>0.04</v>
      </c>
      <c r="H55" s="442">
        <v>29000</v>
      </c>
      <c r="I55" s="442">
        <f t="shared" si="6"/>
        <v>19803.95</v>
      </c>
      <c r="J55" s="442">
        <f t="shared" si="7"/>
        <v>9196.0499999999993</v>
      </c>
      <c r="K55" s="442">
        <f t="shared" si="8"/>
        <v>2777326.4800000004</v>
      </c>
      <c r="L55" s="442"/>
    </row>
    <row r="56" spans="1:12" hidden="1" outlineLevel="1">
      <c r="A56" s="436">
        <v>50</v>
      </c>
      <c r="E56" s="440">
        <v>46023</v>
      </c>
      <c r="F56" s="456">
        <f t="shared" si="4"/>
        <v>31</v>
      </c>
      <c r="G56" s="441">
        <v>0.04</v>
      </c>
      <c r="H56" s="442">
        <v>29000</v>
      </c>
      <c r="I56" s="442">
        <f t="shared" si="6"/>
        <v>19564.7</v>
      </c>
      <c r="J56" s="442">
        <f t="shared" si="7"/>
        <v>9435.2999999999993</v>
      </c>
      <c r="K56" s="442">
        <f t="shared" si="8"/>
        <v>2757761.7800000003</v>
      </c>
      <c r="L56" s="442"/>
    </row>
    <row r="57" spans="1:12" hidden="1" outlineLevel="1">
      <c r="A57" s="436">
        <v>51</v>
      </c>
      <c r="E57" s="440">
        <v>46054</v>
      </c>
      <c r="F57" s="456">
        <f>+E57-E56</f>
        <v>31</v>
      </c>
      <c r="G57" s="441">
        <v>0.04</v>
      </c>
      <c r="H57" s="442">
        <v>29000</v>
      </c>
      <c r="I57" s="442">
        <f t="shared" si="6"/>
        <v>19631.169999999998</v>
      </c>
      <c r="J57" s="442">
        <f t="shared" si="7"/>
        <v>9368.83</v>
      </c>
      <c r="K57" s="442">
        <f t="shared" si="8"/>
        <v>2738130.6100000003</v>
      </c>
      <c r="L57" s="442"/>
    </row>
    <row r="58" spans="1:12" hidden="1" outlineLevel="1">
      <c r="A58" s="436">
        <v>52</v>
      </c>
      <c r="E58" s="440">
        <v>46082</v>
      </c>
      <c r="F58" s="456">
        <f>+E58-E57</f>
        <v>28</v>
      </c>
      <c r="G58" s="441">
        <v>0.04</v>
      </c>
      <c r="H58" s="442">
        <v>29000</v>
      </c>
      <c r="I58" s="442">
        <f t="shared" si="6"/>
        <v>20598.059999999998</v>
      </c>
      <c r="J58" s="442">
        <f t="shared" si="7"/>
        <v>8401.94</v>
      </c>
      <c r="K58" s="442">
        <f t="shared" si="8"/>
        <v>2717532.5500000003</v>
      </c>
      <c r="L58" s="442"/>
    </row>
    <row r="59" spans="1:12" hidden="1" outlineLevel="1">
      <c r="A59" s="436">
        <v>53</v>
      </c>
      <c r="E59" s="440">
        <v>46113</v>
      </c>
      <c r="F59" s="456">
        <f>+E59-E58</f>
        <v>31</v>
      </c>
      <c r="G59" s="441">
        <v>0.04</v>
      </c>
      <c r="H59" s="442">
        <v>29000</v>
      </c>
      <c r="I59" s="442">
        <f t="shared" si="6"/>
        <v>19767.830000000002</v>
      </c>
      <c r="J59" s="442">
        <f t="shared" si="7"/>
        <v>9232.17</v>
      </c>
      <c r="K59" s="442">
        <f t="shared" si="8"/>
        <v>2697764.72</v>
      </c>
      <c r="L59" s="442"/>
    </row>
    <row r="60" spans="1:12" hidden="1" outlineLevel="1">
      <c r="A60" s="436">
        <v>54</v>
      </c>
      <c r="E60" s="440">
        <v>46143</v>
      </c>
      <c r="F60" s="456">
        <f t="shared" si="4"/>
        <v>30</v>
      </c>
      <c r="G60" s="441">
        <v>0.04</v>
      </c>
      <c r="H60" s="442">
        <v>29000</v>
      </c>
      <c r="I60" s="442">
        <f t="shared" si="6"/>
        <v>20130.64</v>
      </c>
      <c r="J60" s="442">
        <f t="shared" si="7"/>
        <v>8869.36</v>
      </c>
      <c r="K60" s="442">
        <f t="shared" si="8"/>
        <v>2677634.08</v>
      </c>
      <c r="L60" s="442"/>
    </row>
    <row r="61" spans="1:12" hidden="1" outlineLevel="1">
      <c r="A61" s="436">
        <v>55</v>
      </c>
      <c r="E61" s="440">
        <v>46174</v>
      </c>
      <c r="F61" s="456">
        <f t="shared" si="4"/>
        <v>31</v>
      </c>
      <c r="G61" s="441">
        <v>0.04</v>
      </c>
      <c r="H61" s="442">
        <v>29000</v>
      </c>
      <c r="I61" s="442">
        <f t="shared" si="6"/>
        <v>19903.379999999997</v>
      </c>
      <c r="J61" s="442">
        <f t="shared" si="7"/>
        <v>9096.6200000000008</v>
      </c>
      <c r="K61" s="442">
        <f t="shared" si="8"/>
        <v>2657730.7000000002</v>
      </c>
      <c r="L61" s="442"/>
    </row>
    <row r="62" spans="1:12" hidden="1" outlineLevel="1">
      <c r="A62" s="436">
        <v>56</v>
      </c>
      <c r="E62" s="440">
        <v>46204</v>
      </c>
      <c r="F62" s="456">
        <f t="shared" si="4"/>
        <v>30</v>
      </c>
      <c r="G62" s="441">
        <v>0.04</v>
      </c>
      <c r="H62" s="442">
        <v>29000</v>
      </c>
      <c r="I62" s="442">
        <f t="shared" si="6"/>
        <v>20262.260000000002</v>
      </c>
      <c r="J62" s="442">
        <f t="shared" si="7"/>
        <v>8737.74</v>
      </c>
      <c r="K62" s="442">
        <f t="shared" si="8"/>
        <v>2637468.4400000004</v>
      </c>
      <c r="L62" s="442"/>
    </row>
    <row r="63" spans="1:12" hidden="1" outlineLevel="1">
      <c r="A63" s="436">
        <v>57</v>
      </c>
      <c r="E63" s="440">
        <v>46235</v>
      </c>
      <c r="F63" s="456">
        <f t="shared" si="4"/>
        <v>31</v>
      </c>
      <c r="G63" s="441">
        <v>0.04</v>
      </c>
      <c r="H63" s="442">
        <v>29000</v>
      </c>
      <c r="I63" s="442">
        <f t="shared" si="6"/>
        <v>20039.830000000002</v>
      </c>
      <c r="J63" s="442">
        <f t="shared" si="7"/>
        <v>8960.17</v>
      </c>
      <c r="K63" s="442">
        <f t="shared" si="8"/>
        <v>2617428.6100000003</v>
      </c>
      <c r="L63" s="442"/>
    </row>
    <row r="64" spans="1:12" hidden="1" outlineLevel="1">
      <c r="A64" s="436">
        <v>58</v>
      </c>
      <c r="E64" s="440">
        <v>46266</v>
      </c>
      <c r="F64" s="456">
        <f t="shared" si="4"/>
        <v>31</v>
      </c>
      <c r="G64" s="441">
        <v>0.04</v>
      </c>
      <c r="H64" s="442">
        <v>29000</v>
      </c>
      <c r="I64" s="442">
        <f t="shared" si="6"/>
        <v>20107.91</v>
      </c>
      <c r="J64" s="442">
        <f t="shared" si="7"/>
        <v>8892.09</v>
      </c>
      <c r="K64" s="442">
        <f t="shared" si="8"/>
        <v>2597320.7000000002</v>
      </c>
      <c r="L64" s="442"/>
    </row>
    <row r="65" spans="1:12" hidden="1" outlineLevel="1">
      <c r="A65" s="436">
        <v>59</v>
      </c>
      <c r="E65" s="440">
        <v>46296</v>
      </c>
      <c r="F65" s="456">
        <f t="shared" si="4"/>
        <v>30</v>
      </c>
      <c r="G65" s="441">
        <v>0.04</v>
      </c>
      <c r="H65" s="442">
        <v>29000</v>
      </c>
      <c r="I65" s="442">
        <f t="shared" si="6"/>
        <v>20460.86</v>
      </c>
      <c r="J65" s="442">
        <f t="shared" si="7"/>
        <v>8539.14</v>
      </c>
      <c r="K65" s="442">
        <f t="shared" si="8"/>
        <v>2576859.8400000003</v>
      </c>
      <c r="L65" s="442"/>
    </row>
    <row r="66" spans="1:12" hidden="1" outlineLevel="1">
      <c r="A66" s="436">
        <v>60</v>
      </c>
      <c r="E66" s="440">
        <v>46327</v>
      </c>
      <c r="F66" s="456">
        <f t="shared" si="4"/>
        <v>31</v>
      </c>
      <c r="G66" s="441">
        <v>0.04</v>
      </c>
      <c r="H66" s="442">
        <v>29000</v>
      </c>
      <c r="I66" s="442">
        <f t="shared" si="6"/>
        <v>20245.739999999998</v>
      </c>
      <c r="J66" s="442">
        <f t="shared" si="7"/>
        <v>8754.26</v>
      </c>
      <c r="K66" s="442">
        <f t="shared" si="8"/>
        <v>2556614.1</v>
      </c>
      <c r="L66" s="442"/>
    </row>
    <row r="67" spans="1:12" hidden="1" outlineLevel="1">
      <c r="A67" s="436">
        <v>61</v>
      </c>
      <c r="E67" s="440">
        <v>46357</v>
      </c>
      <c r="F67" s="456">
        <f t="shared" si="4"/>
        <v>30</v>
      </c>
      <c r="G67" s="441">
        <v>0.04</v>
      </c>
      <c r="H67" s="442">
        <v>29000</v>
      </c>
      <c r="I67" s="442">
        <f t="shared" si="6"/>
        <v>20594.690000000002</v>
      </c>
      <c r="J67" s="442">
        <f t="shared" si="7"/>
        <v>8405.31</v>
      </c>
      <c r="K67" s="442">
        <f t="shared" si="8"/>
        <v>2536019.41</v>
      </c>
      <c r="L67" s="442"/>
    </row>
    <row r="68" spans="1:12" hidden="1" outlineLevel="1">
      <c r="A68" s="436">
        <v>62</v>
      </c>
      <c r="E68" s="440">
        <v>46388</v>
      </c>
      <c r="F68" s="456">
        <f t="shared" si="4"/>
        <v>31</v>
      </c>
      <c r="G68" s="441">
        <v>0.04</v>
      </c>
      <c r="H68" s="442">
        <v>29000</v>
      </c>
      <c r="I68" s="442">
        <f t="shared" si="6"/>
        <v>20384.48</v>
      </c>
      <c r="J68" s="442">
        <f t="shared" si="7"/>
        <v>8615.52</v>
      </c>
      <c r="K68" s="442">
        <f t="shared" si="8"/>
        <v>2515634.9300000002</v>
      </c>
      <c r="L68" s="442"/>
    </row>
    <row r="69" spans="1:12" hidden="1" outlineLevel="1">
      <c r="A69" s="436">
        <v>63</v>
      </c>
      <c r="E69" s="440">
        <v>46419</v>
      </c>
      <c r="F69" s="456">
        <f t="shared" si="4"/>
        <v>31</v>
      </c>
      <c r="G69" s="441">
        <v>0.04</v>
      </c>
      <c r="H69" s="442">
        <v>29000</v>
      </c>
      <c r="I69" s="442">
        <f t="shared" si="6"/>
        <v>20453.73</v>
      </c>
      <c r="J69" s="442">
        <f t="shared" si="7"/>
        <v>8546.27</v>
      </c>
      <c r="K69" s="442">
        <f t="shared" si="8"/>
        <v>2495181.2000000002</v>
      </c>
      <c r="L69" s="442"/>
    </row>
    <row r="70" spans="1:12" hidden="1" outlineLevel="1">
      <c r="A70" s="436">
        <v>64</v>
      </c>
      <c r="E70" s="440">
        <v>46447</v>
      </c>
      <c r="F70" s="456">
        <f t="shared" si="4"/>
        <v>28</v>
      </c>
      <c r="G70" s="441">
        <v>0.04</v>
      </c>
      <c r="H70" s="442">
        <v>29000</v>
      </c>
      <c r="I70" s="442">
        <f t="shared" si="6"/>
        <v>21343.55</v>
      </c>
      <c r="J70" s="442">
        <f t="shared" si="7"/>
        <v>7656.45</v>
      </c>
      <c r="K70" s="442">
        <f t="shared" si="8"/>
        <v>2473837.6500000004</v>
      </c>
      <c r="L70" s="442"/>
    </row>
    <row r="71" spans="1:12" hidden="1" outlineLevel="1">
      <c r="A71" s="436">
        <v>65</v>
      </c>
      <c r="E71" s="440">
        <v>46478</v>
      </c>
      <c r="F71" s="456">
        <f t="shared" si="4"/>
        <v>31</v>
      </c>
      <c r="G71" s="441">
        <v>0.04</v>
      </c>
      <c r="H71" s="442">
        <v>29000</v>
      </c>
      <c r="I71" s="442">
        <f t="shared" ref="I71:I102" si="9">+H71-J71</f>
        <v>20595.73</v>
      </c>
      <c r="J71" s="442">
        <f t="shared" ref="J71:J102" si="10">ROUND((+K70*G71*F71/365),2)</f>
        <v>8404.27</v>
      </c>
      <c r="K71" s="442">
        <f t="shared" ref="K71:K102" si="11">+K70-I71</f>
        <v>2453241.9200000004</v>
      </c>
      <c r="L71" s="442"/>
    </row>
    <row r="72" spans="1:12" hidden="1" outlineLevel="1">
      <c r="A72" s="436">
        <v>66</v>
      </c>
      <c r="E72" s="440">
        <v>46508</v>
      </c>
      <c r="F72" s="456">
        <f t="shared" si="4"/>
        <v>30</v>
      </c>
      <c r="G72" s="441">
        <v>0.04</v>
      </c>
      <c r="H72" s="442">
        <v>29000</v>
      </c>
      <c r="I72" s="442">
        <f t="shared" si="9"/>
        <v>20934.55</v>
      </c>
      <c r="J72" s="442">
        <f t="shared" si="10"/>
        <v>8065.45</v>
      </c>
      <c r="K72" s="442">
        <f t="shared" si="11"/>
        <v>2432307.3700000006</v>
      </c>
      <c r="L72" s="442"/>
    </row>
    <row r="73" spans="1:12" hidden="1" outlineLevel="1">
      <c r="A73" s="436">
        <v>67</v>
      </c>
      <c r="E73" s="440">
        <v>46539</v>
      </c>
      <c r="F73" s="456">
        <f t="shared" si="4"/>
        <v>31</v>
      </c>
      <c r="G73" s="441">
        <v>0.04</v>
      </c>
      <c r="H73" s="442">
        <v>29000</v>
      </c>
      <c r="I73" s="442">
        <f t="shared" si="9"/>
        <v>20736.82</v>
      </c>
      <c r="J73" s="442">
        <f t="shared" si="10"/>
        <v>8263.18</v>
      </c>
      <c r="K73" s="442">
        <f t="shared" si="11"/>
        <v>2411570.5500000007</v>
      </c>
      <c r="L73" s="442"/>
    </row>
    <row r="74" spans="1:12" hidden="1" outlineLevel="1">
      <c r="A74" s="436">
        <v>68</v>
      </c>
      <c r="E74" s="440">
        <v>46569</v>
      </c>
      <c r="F74" s="456">
        <f t="shared" si="4"/>
        <v>30</v>
      </c>
      <c r="G74" s="441">
        <v>0.04</v>
      </c>
      <c r="H74" s="442">
        <v>29000</v>
      </c>
      <c r="I74" s="442">
        <f t="shared" si="9"/>
        <v>21071.55</v>
      </c>
      <c r="J74" s="442">
        <f t="shared" si="10"/>
        <v>7928.45</v>
      </c>
      <c r="K74" s="442">
        <f t="shared" si="11"/>
        <v>2390499.0000000009</v>
      </c>
      <c r="L74" s="442"/>
    </row>
    <row r="75" spans="1:12" hidden="1" outlineLevel="1">
      <c r="A75" s="436">
        <v>69</v>
      </c>
      <c r="E75" s="440">
        <v>46600</v>
      </c>
      <c r="F75" s="456">
        <f t="shared" si="4"/>
        <v>31</v>
      </c>
      <c r="G75" s="441">
        <v>0.04</v>
      </c>
      <c r="H75" s="442">
        <v>29000</v>
      </c>
      <c r="I75" s="442">
        <f t="shared" si="9"/>
        <v>20878.849999999999</v>
      </c>
      <c r="J75" s="442">
        <f t="shared" si="10"/>
        <v>8121.15</v>
      </c>
      <c r="K75" s="442">
        <f t="shared" si="11"/>
        <v>2369620.1500000008</v>
      </c>
      <c r="L75" s="442"/>
    </row>
    <row r="76" spans="1:12" hidden="1" outlineLevel="1">
      <c r="A76" s="436">
        <v>70</v>
      </c>
      <c r="E76" s="440">
        <v>46631</v>
      </c>
      <c r="F76" s="456">
        <f t="shared" si="4"/>
        <v>31</v>
      </c>
      <c r="G76" s="441">
        <v>0.04</v>
      </c>
      <c r="H76" s="442">
        <v>29000</v>
      </c>
      <c r="I76" s="442">
        <f t="shared" si="9"/>
        <v>20949.78</v>
      </c>
      <c r="J76" s="442">
        <f t="shared" si="10"/>
        <v>8050.22</v>
      </c>
      <c r="K76" s="442">
        <f t="shared" si="11"/>
        <v>2348670.370000001</v>
      </c>
      <c r="L76" s="442"/>
    </row>
    <row r="77" spans="1:12" hidden="1" outlineLevel="1">
      <c r="A77" s="436">
        <v>71</v>
      </c>
      <c r="E77" s="440">
        <v>46661</v>
      </c>
      <c r="F77" s="456">
        <f t="shared" si="4"/>
        <v>30</v>
      </c>
      <c r="G77" s="441">
        <v>0.04</v>
      </c>
      <c r="H77" s="442">
        <v>29000</v>
      </c>
      <c r="I77" s="442">
        <f t="shared" si="9"/>
        <v>21278.34</v>
      </c>
      <c r="J77" s="442">
        <f t="shared" si="10"/>
        <v>7721.66</v>
      </c>
      <c r="K77" s="442">
        <f t="shared" si="11"/>
        <v>2327392.0300000012</v>
      </c>
      <c r="L77" s="442"/>
    </row>
    <row r="78" spans="1:12" hidden="1" outlineLevel="1">
      <c r="A78" s="436">
        <v>72</v>
      </c>
      <c r="E78" s="440">
        <v>46692</v>
      </c>
      <c r="F78" s="456">
        <f t="shared" si="4"/>
        <v>31</v>
      </c>
      <c r="G78" s="441">
        <v>0.04</v>
      </c>
      <c r="H78" s="442">
        <v>29000</v>
      </c>
      <c r="I78" s="442">
        <f t="shared" si="9"/>
        <v>21093.239999999998</v>
      </c>
      <c r="J78" s="442">
        <f t="shared" si="10"/>
        <v>7906.76</v>
      </c>
      <c r="K78" s="442">
        <f t="shared" si="11"/>
        <v>2306298.790000001</v>
      </c>
      <c r="L78" s="442"/>
    </row>
    <row r="79" spans="1:12" hidden="1" outlineLevel="1">
      <c r="A79" s="436">
        <v>73</v>
      </c>
      <c r="E79" s="440">
        <v>46722</v>
      </c>
      <c r="F79" s="456">
        <f t="shared" si="4"/>
        <v>30</v>
      </c>
      <c r="G79" s="441">
        <v>0.04</v>
      </c>
      <c r="H79" s="442">
        <v>29000</v>
      </c>
      <c r="I79" s="442">
        <f t="shared" si="9"/>
        <v>21417.65</v>
      </c>
      <c r="J79" s="442">
        <f t="shared" si="10"/>
        <v>7582.35</v>
      </c>
      <c r="K79" s="442">
        <f t="shared" si="11"/>
        <v>2284881.1400000011</v>
      </c>
      <c r="L79" s="442"/>
    </row>
    <row r="80" spans="1:12" hidden="1" outlineLevel="1">
      <c r="A80" s="436">
        <v>74</v>
      </c>
      <c r="E80" s="440">
        <v>46753</v>
      </c>
      <c r="F80" s="456">
        <f t="shared" si="4"/>
        <v>31</v>
      </c>
      <c r="G80" s="441">
        <v>0.04</v>
      </c>
      <c r="H80" s="442">
        <v>29000</v>
      </c>
      <c r="I80" s="442">
        <f t="shared" si="9"/>
        <v>21237.66</v>
      </c>
      <c r="J80" s="442">
        <f t="shared" si="10"/>
        <v>7762.34</v>
      </c>
      <c r="K80" s="442">
        <f t="shared" si="11"/>
        <v>2263643.4800000009</v>
      </c>
      <c r="L80" s="442"/>
    </row>
    <row r="81" spans="1:12" hidden="1" outlineLevel="1">
      <c r="A81" s="436">
        <v>75</v>
      </c>
      <c r="E81" s="440">
        <v>46784</v>
      </c>
      <c r="F81" s="456">
        <f t="shared" si="4"/>
        <v>31</v>
      </c>
      <c r="G81" s="441">
        <v>0.04</v>
      </c>
      <c r="H81" s="442">
        <v>29000</v>
      </c>
      <c r="I81" s="442">
        <f t="shared" si="9"/>
        <v>21309.81</v>
      </c>
      <c r="J81" s="442">
        <f t="shared" si="10"/>
        <v>7690.19</v>
      </c>
      <c r="K81" s="442">
        <f t="shared" si="11"/>
        <v>2242333.6700000009</v>
      </c>
      <c r="L81" s="442"/>
    </row>
    <row r="82" spans="1:12" hidden="1" outlineLevel="1">
      <c r="A82" s="436">
        <v>76</v>
      </c>
      <c r="E82" s="440">
        <v>46813</v>
      </c>
      <c r="F82" s="456">
        <f t="shared" si="4"/>
        <v>29</v>
      </c>
      <c r="G82" s="441">
        <v>0.04</v>
      </c>
      <c r="H82" s="442">
        <v>29000</v>
      </c>
      <c r="I82" s="442">
        <f t="shared" si="9"/>
        <v>21873.68</v>
      </c>
      <c r="J82" s="442">
        <f t="shared" si="10"/>
        <v>7126.32</v>
      </c>
      <c r="K82" s="442">
        <f t="shared" si="11"/>
        <v>2220459.9900000007</v>
      </c>
      <c r="L82" s="442"/>
    </row>
    <row r="83" spans="1:12" hidden="1" outlineLevel="1">
      <c r="A83" s="436">
        <v>77</v>
      </c>
      <c r="E83" s="440">
        <v>46844</v>
      </c>
      <c r="F83" s="456">
        <f t="shared" si="4"/>
        <v>31</v>
      </c>
      <c r="G83" s="441">
        <v>0.04</v>
      </c>
      <c r="H83" s="442">
        <v>29000</v>
      </c>
      <c r="I83" s="442">
        <f t="shared" si="9"/>
        <v>21456.52</v>
      </c>
      <c r="J83" s="442">
        <f t="shared" si="10"/>
        <v>7543.48</v>
      </c>
      <c r="K83" s="442">
        <f t="shared" si="11"/>
        <v>2199003.4700000007</v>
      </c>
      <c r="L83" s="442"/>
    </row>
    <row r="84" spans="1:12" hidden="1" outlineLevel="1">
      <c r="A84" s="436">
        <v>78</v>
      </c>
      <c r="E84" s="440">
        <v>46874</v>
      </c>
      <c r="F84" s="456">
        <f t="shared" si="4"/>
        <v>30</v>
      </c>
      <c r="G84" s="441">
        <v>0.04</v>
      </c>
      <c r="H84" s="442">
        <v>29000</v>
      </c>
      <c r="I84" s="442">
        <f t="shared" si="9"/>
        <v>21770.400000000001</v>
      </c>
      <c r="J84" s="442">
        <f t="shared" si="10"/>
        <v>7229.6</v>
      </c>
      <c r="K84" s="442">
        <f t="shared" si="11"/>
        <v>2177233.0700000008</v>
      </c>
      <c r="L84" s="442"/>
    </row>
    <row r="85" spans="1:12" hidden="1" outlineLevel="1">
      <c r="A85" s="436">
        <v>79</v>
      </c>
      <c r="E85" s="440">
        <v>46905</v>
      </c>
      <c r="F85" s="456">
        <f t="shared" si="4"/>
        <v>31</v>
      </c>
      <c r="G85" s="441">
        <v>0.04</v>
      </c>
      <c r="H85" s="442">
        <v>29000</v>
      </c>
      <c r="I85" s="442">
        <f t="shared" si="9"/>
        <v>21603.37</v>
      </c>
      <c r="J85" s="442">
        <f t="shared" si="10"/>
        <v>7396.63</v>
      </c>
      <c r="K85" s="442">
        <f t="shared" si="11"/>
        <v>2155629.7000000007</v>
      </c>
      <c r="L85" s="442"/>
    </row>
    <row r="86" spans="1:12" hidden="1" outlineLevel="1">
      <c r="A86" s="436">
        <v>80</v>
      </c>
      <c r="E86" s="440">
        <v>46935</v>
      </c>
      <c r="F86" s="456">
        <f t="shared" si="4"/>
        <v>30</v>
      </c>
      <c r="G86" s="441">
        <v>0.04</v>
      </c>
      <c r="H86" s="442">
        <v>29000</v>
      </c>
      <c r="I86" s="442">
        <f t="shared" si="9"/>
        <v>21913</v>
      </c>
      <c r="J86" s="442">
        <f t="shared" si="10"/>
        <v>7087</v>
      </c>
      <c r="K86" s="442">
        <f t="shared" si="11"/>
        <v>2133716.7000000007</v>
      </c>
      <c r="L86" s="442"/>
    </row>
    <row r="87" spans="1:12" hidden="1" outlineLevel="1">
      <c r="A87" s="436">
        <v>81</v>
      </c>
      <c r="E87" s="440">
        <v>46966</v>
      </c>
      <c r="F87" s="456">
        <f t="shared" si="4"/>
        <v>31</v>
      </c>
      <c r="G87" s="441">
        <v>0.04</v>
      </c>
      <c r="H87" s="442">
        <v>29000</v>
      </c>
      <c r="I87" s="442">
        <f t="shared" si="9"/>
        <v>21751.21</v>
      </c>
      <c r="J87" s="442">
        <f t="shared" si="10"/>
        <v>7248.79</v>
      </c>
      <c r="K87" s="442">
        <f t="shared" si="11"/>
        <v>2111965.4900000007</v>
      </c>
      <c r="L87" s="442"/>
    </row>
    <row r="88" spans="1:12" hidden="1" outlineLevel="1">
      <c r="A88" s="436">
        <v>82</v>
      </c>
      <c r="E88" s="440">
        <v>46997</v>
      </c>
      <c r="F88" s="456">
        <f t="shared" si="4"/>
        <v>31</v>
      </c>
      <c r="G88" s="441">
        <v>0.04</v>
      </c>
      <c r="H88" s="442">
        <v>29000</v>
      </c>
      <c r="I88" s="442">
        <f t="shared" si="9"/>
        <v>21825.1</v>
      </c>
      <c r="J88" s="442">
        <f t="shared" si="10"/>
        <v>7174.9</v>
      </c>
      <c r="K88" s="442">
        <f t="shared" si="11"/>
        <v>2090140.3900000006</v>
      </c>
      <c r="L88" s="442"/>
    </row>
    <row r="89" spans="1:12" hidden="1" outlineLevel="1">
      <c r="A89" s="436">
        <v>83</v>
      </c>
      <c r="E89" s="440">
        <v>47027</v>
      </c>
      <c r="F89" s="456">
        <f t="shared" si="4"/>
        <v>30</v>
      </c>
      <c r="G89" s="441">
        <v>0.04</v>
      </c>
      <c r="H89" s="442">
        <v>29000</v>
      </c>
      <c r="I89" s="442">
        <f t="shared" si="9"/>
        <v>22128.31</v>
      </c>
      <c r="J89" s="442">
        <f t="shared" si="10"/>
        <v>6871.69</v>
      </c>
      <c r="K89" s="442">
        <f t="shared" si="11"/>
        <v>2068012.0800000005</v>
      </c>
      <c r="L89" s="442"/>
    </row>
    <row r="90" spans="1:12" hidden="1" outlineLevel="1">
      <c r="A90" s="436">
        <v>84</v>
      </c>
      <c r="E90" s="440">
        <v>47058</v>
      </c>
      <c r="F90" s="456">
        <f t="shared" si="4"/>
        <v>31</v>
      </c>
      <c r="G90" s="441">
        <v>0.04</v>
      </c>
      <c r="H90" s="442">
        <v>29000</v>
      </c>
      <c r="I90" s="442">
        <f t="shared" si="9"/>
        <v>21974.42</v>
      </c>
      <c r="J90" s="442">
        <f t="shared" si="10"/>
        <v>7025.58</v>
      </c>
      <c r="K90" s="442">
        <f t="shared" si="11"/>
        <v>2046037.6600000006</v>
      </c>
      <c r="L90" s="442"/>
    </row>
    <row r="91" spans="1:12" hidden="1" outlineLevel="1">
      <c r="A91" s="436">
        <v>85</v>
      </c>
      <c r="E91" s="440">
        <v>47088</v>
      </c>
      <c r="F91" s="456">
        <f t="shared" si="4"/>
        <v>30</v>
      </c>
      <c r="G91" s="441">
        <v>0.04</v>
      </c>
      <c r="H91" s="442">
        <v>29000</v>
      </c>
      <c r="I91" s="442">
        <f t="shared" si="9"/>
        <v>22273.3</v>
      </c>
      <c r="J91" s="442">
        <f t="shared" si="10"/>
        <v>6726.7</v>
      </c>
      <c r="K91" s="442">
        <f t="shared" si="11"/>
        <v>2023764.3600000006</v>
      </c>
      <c r="L91" s="442"/>
    </row>
    <row r="92" spans="1:12" hidden="1" outlineLevel="1">
      <c r="A92" s="436">
        <v>86</v>
      </c>
      <c r="E92" s="440">
        <v>47119</v>
      </c>
      <c r="F92" s="456">
        <f t="shared" si="4"/>
        <v>31</v>
      </c>
      <c r="G92" s="441">
        <v>0.04</v>
      </c>
      <c r="H92" s="442">
        <v>29000</v>
      </c>
      <c r="I92" s="442">
        <f t="shared" si="9"/>
        <v>22124.75</v>
      </c>
      <c r="J92" s="442">
        <f t="shared" si="10"/>
        <v>6875.25</v>
      </c>
      <c r="K92" s="442">
        <f t="shared" si="11"/>
        <v>2001639.6100000006</v>
      </c>
      <c r="L92" s="442"/>
    </row>
    <row r="93" spans="1:12" hidden="1" outlineLevel="1">
      <c r="A93" s="436">
        <v>87</v>
      </c>
      <c r="E93" s="440">
        <v>47150</v>
      </c>
      <c r="F93" s="456">
        <f t="shared" si="4"/>
        <v>31</v>
      </c>
      <c r="G93" s="441">
        <v>0.04</v>
      </c>
      <c r="H93" s="442">
        <v>29000</v>
      </c>
      <c r="I93" s="442">
        <f t="shared" si="9"/>
        <v>22199.91</v>
      </c>
      <c r="J93" s="442">
        <f t="shared" si="10"/>
        <v>6800.09</v>
      </c>
      <c r="K93" s="442">
        <f t="shared" si="11"/>
        <v>1979439.7000000007</v>
      </c>
      <c r="L93" s="442"/>
    </row>
    <row r="94" spans="1:12" hidden="1" outlineLevel="1">
      <c r="A94" s="436">
        <v>88</v>
      </c>
      <c r="E94" s="440">
        <v>47178</v>
      </c>
      <c r="F94" s="456">
        <f t="shared" si="4"/>
        <v>28</v>
      </c>
      <c r="G94" s="441">
        <v>0.04</v>
      </c>
      <c r="H94" s="442">
        <v>29000</v>
      </c>
      <c r="I94" s="442">
        <f t="shared" si="9"/>
        <v>22926.1</v>
      </c>
      <c r="J94" s="442">
        <f t="shared" si="10"/>
        <v>6073.9</v>
      </c>
      <c r="K94" s="442">
        <f t="shared" si="11"/>
        <v>1956513.6000000006</v>
      </c>
      <c r="L94" s="442"/>
    </row>
    <row r="95" spans="1:12" hidden="1" outlineLevel="1">
      <c r="A95" s="436">
        <v>89</v>
      </c>
      <c r="E95" s="440">
        <v>47209</v>
      </c>
      <c r="F95" s="456">
        <f t="shared" si="4"/>
        <v>31</v>
      </c>
      <c r="G95" s="441">
        <v>0.04</v>
      </c>
      <c r="H95" s="442">
        <v>29000</v>
      </c>
      <c r="I95" s="442">
        <f t="shared" si="9"/>
        <v>22353.21</v>
      </c>
      <c r="J95" s="442">
        <f t="shared" si="10"/>
        <v>6646.79</v>
      </c>
      <c r="K95" s="442">
        <f t="shared" si="11"/>
        <v>1934160.3900000006</v>
      </c>
      <c r="L95" s="442"/>
    </row>
    <row r="96" spans="1:12" hidden="1" outlineLevel="1">
      <c r="A96" s="436">
        <v>90</v>
      </c>
      <c r="E96" s="440">
        <v>47239</v>
      </c>
      <c r="F96" s="456">
        <f t="shared" si="4"/>
        <v>30</v>
      </c>
      <c r="G96" s="441">
        <v>0.04</v>
      </c>
      <c r="H96" s="442">
        <v>29000</v>
      </c>
      <c r="I96" s="442">
        <f t="shared" si="9"/>
        <v>22641.119999999999</v>
      </c>
      <c r="J96" s="442">
        <f t="shared" si="10"/>
        <v>6358.88</v>
      </c>
      <c r="K96" s="442">
        <f t="shared" si="11"/>
        <v>1911519.2700000005</v>
      </c>
      <c r="L96" s="442"/>
    </row>
    <row r="97" spans="1:12" hidden="1" outlineLevel="1">
      <c r="A97" s="436">
        <v>91</v>
      </c>
      <c r="E97" s="440">
        <v>47270</v>
      </c>
      <c r="F97" s="456">
        <f t="shared" si="4"/>
        <v>31</v>
      </c>
      <c r="G97" s="441">
        <v>0.04</v>
      </c>
      <c r="H97" s="442">
        <v>29000</v>
      </c>
      <c r="I97" s="442">
        <f t="shared" si="9"/>
        <v>22506.07</v>
      </c>
      <c r="J97" s="442">
        <f t="shared" si="10"/>
        <v>6493.93</v>
      </c>
      <c r="K97" s="442">
        <f t="shared" si="11"/>
        <v>1889013.2000000004</v>
      </c>
      <c r="L97" s="442"/>
    </row>
    <row r="98" spans="1:12" hidden="1" outlineLevel="1">
      <c r="A98" s="436">
        <v>92</v>
      </c>
      <c r="E98" s="440">
        <v>47300</v>
      </c>
      <c r="F98" s="456">
        <f t="shared" ref="F98:F161" si="12">+E98-E97</f>
        <v>30</v>
      </c>
      <c r="G98" s="441">
        <v>0.04</v>
      </c>
      <c r="H98" s="442">
        <v>29000</v>
      </c>
      <c r="I98" s="442">
        <f t="shared" si="9"/>
        <v>22789.55</v>
      </c>
      <c r="J98" s="442">
        <f t="shared" si="10"/>
        <v>6210.45</v>
      </c>
      <c r="K98" s="442">
        <f t="shared" si="11"/>
        <v>1866223.6500000004</v>
      </c>
      <c r="L98" s="442"/>
    </row>
    <row r="99" spans="1:12" hidden="1" outlineLevel="1">
      <c r="A99" s="436">
        <v>93</v>
      </c>
      <c r="E99" s="440">
        <v>47331</v>
      </c>
      <c r="F99" s="456">
        <f t="shared" si="12"/>
        <v>31</v>
      </c>
      <c r="G99" s="441">
        <v>0.04</v>
      </c>
      <c r="H99" s="442">
        <v>29000</v>
      </c>
      <c r="I99" s="442">
        <f t="shared" si="9"/>
        <v>22659.95</v>
      </c>
      <c r="J99" s="442">
        <f t="shared" si="10"/>
        <v>6340.05</v>
      </c>
      <c r="K99" s="442">
        <f t="shared" si="11"/>
        <v>1843563.7000000004</v>
      </c>
      <c r="L99" s="442"/>
    </row>
    <row r="100" spans="1:12" hidden="1" outlineLevel="1">
      <c r="A100" s="436">
        <v>94</v>
      </c>
      <c r="E100" s="440">
        <v>47362</v>
      </c>
      <c r="F100" s="456">
        <f t="shared" si="12"/>
        <v>31</v>
      </c>
      <c r="G100" s="441">
        <v>0.04</v>
      </c>
      <c r="H100" s="442">
        <v>29000</v>
      </c>
      <c r="I100" s="442">
        <f t="shared" si="9"/>
        <v>22736.93</v>
      </c>
      <c r="J100" s="442">
        <f t="shared" si="10"/>
        <v>6263.07</v>
      </c>
      <c r="K100" s="442">
        <f t="shared" si="11"/>
        <v>1820826.7700000005</v>
      </c>
      <c r="L100" s="442"/>
    </row>
    <row r="101" spans="1:12" hidden="1" outlineLevel="1">
      <c r="A101" s="436">
        <v>95</v>
      </c>
      <c r="E101" s="440">
        <v>47392</v>
      </c>
      <c r="F101" s="456">
        <f t="shared" si="12"/>
        <v>30</v>
      </c>
      <c r="G101" s="441">
        <v>0.04</v>
      </c>
      <c r="H101" s="442">
        <v>29000</v>
      </c>
      <c r="I101" s="442">
        <f t="shared" si="9"/>
        <v>23013.72</v>
      </c>
      <c r="J101" s="442">
        <f t="shared" si="10"/>
        <v>5986.28</v>
      </c>
      <c r="K101" s="442">
        <f t="shared" si="11"/>
        <v>1797813.0500000005</v>
      </c>
      <c r="L101" s="442"/>
    </row>
    <row r="102" spans="1:12" hidden="1" outlineLevel="1">
      <c r="A102" s="436">
        <v>96</v>
      </c>
      <c r="E102" s="440">
        <v>47423</v>
      </c>
      <c r="F102" s="456">
        <f t="shared" si="12"/>
        <v>31</v>
      </c>
      <c r="G102" s="441">
        <v>0.04</v>
      </c>
      <c r="H102" s="442">
        <v>29000</v>
      </c>
      <c r="I102" s="442">
        <f t="shared" si="9"/>
        <v>22892.36</v>
      </c>
      <c r="J102" s="442">
        <f t="shared" si="10"/>
        <v>6107.64</v>
      </c>
      <c r="K102" s="442">
        <f t="shared" si="11"/>
        <v>1774920.6900000004</v>
      </c>
      <c r="L102" s="442"/>
    </row>
    <row r="103" spans="1:12" hidden="1" outlineLevel="1">
      <c r="A103" s="436">
        <v>97</v>
      </c>
      <c r="E103" s="440">
        <v>47453</v>
      </c>
      <c r="F103" s="456">
        <f t="shared" si="12"/>
        <v>30</v>
      </c>
      <c r="G103" s="441">
        <v>0.04</v>
      </c>
      <c r="H103" s="442">
        <v>29000</v>
      </c>
      <c r="I103" s="442">
        <f t="shared" ref="I103:I134" si="13">+H103-J103</f>
        <v>23164.639999999999</v>
      </c>
      <c r="J103" s="442">
        <f t="shared" ref="J103:J134" si="14">ROUND((+K102*G103*F103/365),2)</f>
        <v>5835.36</v>
      </c>
      <c r="K103" s="442">
        <f t="shared" ref="K103:K134" si="15">+K102-I103</f>
        <v>1751756.0500000005</v>
      </c>
      <c r="L103" s="442"/>
    </row>
    <row r="104" spans="1:12" hidden="1" outlineLevel="1">
      <c r="A104" s="436">
        <v>98</v>
      </c>
      <c r="E104" s="440">
        <v>47484</v>
      </c>
      <c r="F104" s="456">
        <f t="shared" si="12"/>
        <v>31</v>
      </c>
      <c r="G104" s="441">
        <v>0.04</v>
      </c>
      <c r="H104" s="442">
        <v>29000</v>
      </c>
      <c r="I104" s="442">
        <f t="shared" si="13"/>
        <v>23048.83</v>
      </c>
      <c r="J104" s="442">
        <f t="shared" si="14"/>
        <v>5951.17</v>
      </c>
      <c r="K104" s="442">
        <f t="shared" si="15"/>
        <v>1728707.2200000004</v>
      </c>
      <c r="L104" s="442"/>
    </row>
    <row r="105" spans="1:12" hidden="1" outlineLevel="1">
      <c r="A105" s="436">
        <v>99</v>
      </c>
      <c r="E105" s="440">
        <v>47515</v>
      </c>
      <c r="F105" s="456">
        <f t="shared" si="12"/>
        <v>31</v>
      </c>
      <c r="G105" s="441">
        <v>0.04</v>
      </c>
      <c r="H105" s="442">
        <v>29000</v>
      </c>
      <c r="I105" s="442">
        <f t="shared" si="13"/>
        <v>23127.13</v>
      </c>
      <c r="J105" s="442">
        <f t="shared" si="14"/>
        <v>5872.87</v>
      </c>
      <c r="K105" s="442">
        <f t="shared" si="15"/>
        <v>1705580.0900000005</v>
      </c>
      <c r="L105" s="442"/>
    </row>
    <row r="106" spans="1:12" hidden="1" outlineLevel="1">
      <c r="A106" s="436">
        <v>100</v>
      </c>
      <c r="E106" s="440">
        <v>47543</v>
      </c>
      <c r="F106" s="456">
        <f t="shared" si="12"/>
        <v>28</v>
      </c>
      <c r="G106" s="441">
        <v>0.04</v>
      </c>
      <c r="H106" s="442">
        <v>29000</v>
      </c>
      <c r="I106" s="442">
        <f t="shared" si="13"/>
        <v>23766.44</v>
      </c>
      <c r="J106" s="442">
        <f t="shared" si="14"/>
        <v>5233.5600000000004</v>
      </c>
      <c r="K106" s="442">
        <f t="shared" si="15"/>
        <v>1681813.6500000006</v>
      </c>
      <c r="L106" s="442"/>
    </row>
    <row r="107" spans="1:12" hidden="1" outlineLevel="1">
      <c r="A107" s="436">
        <v>101</v>
      </c>
      <c r="E107" s="440">
        <v>47574</v>
      </c>
      <c r="F107" s="456">
        <f t="shared" si="12"/>
        <v>31</v>
      </c>
      <c r="G107" s="441">
        <v>0.04</v>
      </c>
      <c r="H107" s="442">
        <v>29000</v>
      </c>
      <c r="I107" s="442">
        <f t="shared" si="13"/>
        <v>23286.44</v>
      </c>
      <c r="J107" s="442">
        <f t="shared" si="14"/>
        <v>5713.56</v>
      </c>
      <c r="K107" s="442">
        <f t="shared" si="15"/>
        <v>1658527.2100000007</v>
      </c>
      <c r="L107" s="442"/>
    </row>
    <row r="108" spans="1:12" hidden="1" outlineLevel="1">
      <c r="A108" s="436">
        <v>102</v>
      </c>
      <c r="E108" s="440">
        <v>47604</v>
      </c>
      <c r="F108" s="456">
        <f t="shared" si="12"/>
        <v>30</v>
      </c>
      <c r="G108" s="441">
        <v>0.04</v>
      </c>
      <c r="H108" s="442">
        <v>29000</v>
      </c>
      <c r="I108" s="442">
        <f t="shared" si="13"/>
        <v>23547.31</v>
      </c>
      <c r="J108" s="442">
        <f t="shared" si="14"/>
        <v>5452.69</v>
      </c>
      <c r="K108" s="442">
        <f t="shared" si="15"/>
        <v>1634979.9000000006</v>
      </c>
      <c r="L108" s="442"/>
    </row>
    <row r="109" spans="1:12" hidden="1" outlineLevel="1">
      <c r="A109" s="436">
        <v>103</v>
      </c>
      <c r="E109" s="440">
        <v>47635</v>
      </c>
      <c r="F109" s="456">
        <f t="shared" si="12"/>
        <v>31</v>
      </c>
      <c r="G109" s="441">
        <v>0.04</v>
      </c>
      <c r="H109" s="442">
        <v>29000</v>
      </c>
      <c r="I109" s="442">
        <f t="shared" si="13"/>
        <v>23445.55</v>
      </c>
      <c r="J109" s="442">
        <f t="shared" si="14"/>
        <v>5554.45</v>
      </c>
      <c r="K109" s="442">
        <f t="shared" si="15"/>
        <v>1611534.3500000006</v>
      </c>
      <c r="L109" s="442"/>
    </row>
    <row r="110" spans="1:12" hidden="1" outlineLevel="1">
      <c r="A110" s="436">
        <v>104</v>
      </c>
      <c r="E110" s="440">
        <v>47665</v>
      </c>
      <c r="F110" s="456">
        <f t="shared" si="12"/>
        <v>30</v>
      </c>
      <c r="G110" s="441">
        <v>0.04</v>
      </c>
      <c r="H110" s="442">
        <v>29000</v>
      </c>
      <c r="I110" s="442">
        <f t="shared" si="13"/>
        <v>23701.8</v>
      </c>
      <c r="J110" s="442">
        <f t="shared" si="14"/>
        <v>5298.2</v>
      </c>
      <c r="K110" s="442">
        <f t="shared" si="15"/>
        <v>1587832.5500000005</v>
      </c>
      <c r="L110" s="442"/>
    </row>
    <row r="111" spans="1:12" hidden="1" outlineLevel="1">
      <c r="A111" s="436">
        <v>105</v>
      </c>
      <c r="E111" s="440">
        <v>47696</v>
      </c>
      <c r="F111" s="456">
        <f t="shared" si="12"/>
        <v>31</v>
      </c>
      <c r="G111" s="441">
        <v>0.04</v>
      </c>
      <c r="H111" s="442">
        <v>29000</v>
      </c>
      <c r="I111" s="442">
        <f t="shared" si="13"/>
        <v>23605.72</v>
      </c>
      <c r="J111" s="442">
        <f t="shared" si="14"/>
        <v>5394.28</v>
      </c>
      <c r="K111" s="442">
        <f t="shared" si="15"/>
        <v>1564226.8300000005</v>
      </c>
      <c r="L111" s="442"/>
    </row>
    <row r="112" spans="1:12" hidden="1" outlineLevel="1">
      <c r="A112" s="436">
        <v>106</v>
      </c>
      <c r="E112" s="440">
        <v>47727</v>
      </c>
      <c r="F112" s="456">
        <f t="shared" si="12"/>
        <v>31</v>
      </c>
      <c r="G112" s="441">
        <v>0.04</v>
      </c>
      <c r="H112" s="442">
        <v>29000</v>
      </c>
      <c r="I112" s="442">
        <f t="shared" si="13"/>
        <v>23685.91</v>
      </c>
      <c r="J112" s="442">
        <f t="shared" si="14"/>
        <v>5314.09</v>
      </c>
      <c r="K112" s="442">
        <f t="shared" si="15"/>
        <v>1540540.9200000006</v>
      </c>
      <c r="L112" s="442"/>
    </row>
    <row r="113" spans="1:12" hidden="1" outlineLevel="1">
      <c r="A113" s="436">
        <v>107</v>
      </c>
      <c r="E113" s="440">
        <v>47757</v>
      </c>
      <c r="F113" s="456">
        <f t="shared" si="12"/>
        <v>30</v>
      </c>
      <c r="G113" s="441">
        <v>0.04</v>
      </c>
      <c r="H113" s="442">
        <v>29000</v>
      </c>
      <c r="I113" s="442">
        <f t="shared" si="13"/>
        <v>23935.21</v>
      </c>
      <c r="J113" s="442">
        <f t="shared" si="14"/>
        <v>5064.79</v>
      </c>
      <c r="K113" s="442">
        <f t="shared" si="15"/>
        <v>1516605.7100000007</v>
      </c>
      <c r="L113" s="442"/>
    </row>
    <row r="114" spans="1:12" hidden="1" outlineLevel="1">
      <c r="A114" s="436">
        <v>108</v>
      </c>
      <c r="E114" s="440">
        <v>47788</v>
      </c>
      <c r="F114" s="456">
        <f t="shared" si="12"/>
        <v>31</v>
      </c>
      <c r="G114" s="441">
        <v>0.04</v>
      </c>
      <c r="H114" s="442">
        <v>29000</v>
      </c>
      <c r="I114" s="442">
        <f t="shared" si="13"/>
        <v>23847.7</v>
      </c>
      <c r="J114" s="442">
        <f t="shared" si="14"/>
        <v>5152.3</v>
      </c>
      <c r="K114" s="442">
        <f t="shared" si="15"/>
        <v>1492758.0100000007</v>
      </c>
      <c r="L114" s="442"/>
    </row>
    <row r="115" spans="1:12" hidden="1" outlineLevel="1">
      <c r="A115" s="436">
        <v>109</v>
      </c>
      <c r="E115" s="440">
        <v>47818</v>
      </c>
      <c r="F115" s="456">
        <f t="shared" si="12"/>
        <v>30</v>
      </c>
      <c r="G115" s="441">
        <v>0.04</v>
      </c>
      <c r="H115" s="442">
        <v>29000</v>
      </c>
      <c r="I115" s="442">
        <f t="shared" si="13"/>
        <v>24092.3</v>
      </c>
      <c r="J115" s="442">
        <f t="shared" si="14"/>
        <v>4907.7</v>
      </c>
      <c r="K115" s="442">
        <f t="shared" si="15"/>
        <v>1468665.7100000007</v>
      </c>
      <c r="L115" s="442"/>
    </row>
    <row r="116" spans="1:12" hidden="1" outlineLevel="1">
      <c r="A116" s="436">
        <v>110</v>
      </c>
      <c r="E116" s="440">
        <v>47849</v>
      </c>
      <c r="F116" s="456">
        <f t="shared" si="12"/>
        <v>31</v>
      </c>
      <c r="G116" s="441">
        <v>0.04</v>
      </c>
      <c r="H116" s="442">
        <v>29000</v>
      </c>
      <c r="I116" s="442">
        <f t="shared" si="13"/>
        <v>24010.560000000001</v>
      </c>
      <c r="J116" s="442">
        <f t="shared" si="14"/>
        <v>4989.4399999999996</v>
      </c>
      <c r="K116" s="442">
        <f t="shared" si="15"/>
        <v>1444655.1500000006</v>
      </c>
      <c r="L116" s="442"/>
    </row>
    <row r="117" spans="1:12" hidden="1" outlineLevel="1">
      <c r="A117" s="436">
        <v>111</v>
      </c>
      <c r="E117" s="440">
        <v>47880</v>
      </c>
      <c r="F117" s="456">
        <f t="shared" si="12"/>
        <v>31</v>
      </c>
      <c r="G117" s="441">
        <v>0.04</v>
      </c>
      <c r="H117" s="442">
        <v>29000</v>
      </c>
      <c r="I117" s="442">
        <f t="shared" si="13"/>
        <v>24092.13</v>
      </c>
      <c r="J117" s="442">
        <f t="shared" si="14"/>
        <v>4907.87</v>
      </c>
      <c r="K117" s="442">
        <f t="shared" si="15"/>
        <v>1420563.0200000007</v>
      </c>
      <c r="L117" s="442"/>
    </row>
    <row r="118" spans="1:12" hidden="1" outlineLevel="1">
      <c r="A118" s="436">
        <v>112</v>
      </c>
      <c r="E118" s="440">
        <v>47908</v>
      </c>
      <c r="F118" s="456">
        <f t="shared" si="12"/>
        <v>28</v>
      </c>
      <c r="G118" s="441">
        <v>0.04</v>
      </c>
      <c r="H118" s="442">
        <v>29000</v>
      </c>
      <c r="I118" s="442">
        <f t="shared" si="13"/>
        <v>24641.010000000002</v>
      </c>
      <c r="J118" s="442">
        <f t="shared" si="14"/>
        <v>4358.99</v>
      </c>
      <c r="K118" s="442">
        <f t="shared" si="15"/>
        <v>1395922.0100000007</v>
      </c>
      <c r="L118" s="442"/>
    </row>
    <row r="119" spans="1:12" hidden="1" outlineLevel="1">
      <c r="A119" s="436">
        <v>113</v>
      </c>
      <c r="E119" s="440">
        <v>47939</v>
      </c>
      <c r="F119" s="456">
        <f t="shared" si="12"/>
        <v>31</v>
      </c>
      <c r="G119" s="441">
        <v>0.04</v>
      </c>
      <c r="H119" s="442">
        <v>29000</v>
      </c>
      <c r="I119" s="442">
        <f t="shared" si="13"/>
        <v>24257.69</v>
      </c>
      <c r="J119" s="442">
        <f t="shared" si="14"/>
        <v>4742.3100000000004</v>
      </c>
      <c r="K119" s="442">
        <f t="shared" si="15"/>
        <v>1371664.3200000008</v>
      </c>
      <c r="L119" s="442"/>
    </row>
    <row r="120" spans="1:12" hidden="1" outlineLevel="1">
      <c r="A120" s="436">
        <v>114</v>
      </c>
      <c r="E120" s="440">
        <v>47969</v>
      </c>
      <c r="F120" s="456">
        <f t="shared" si="12"/>
        <v>30</v>
      </c>
      <c r="G120" s="441">
        <v>0.04</v>
      </c>
      <c r="H120" s="442">
        <v>29000</v>
      </c>
      <c r="I120" s="442">
        <f t="shared" si="13"/>
        <v>24490.42</v>
      </c>
      <c r="J120" s="442">
        <f t="shared" si="14"/>
        <v>4509.58</v>
      </c>
      <c r="K120" s="442">
        <f t="shared" si="15"/>
        <v>1347173.9000000008</v>
      </c>
      <c r="L120" s="442"/>
    </row>
    <row r="121" spans="1:12" hidden="1" outlineLevel="1">
      <c r="A121" s="436">
        <v>115</v>
      </c>
      <c r="E121" s="440">
        <v>48000</v>
      </c>
      <c r="F121" s="456">
        <f t="shared" si="12"/>
        <v>31</v>
      </c>
      <c r="G121" s="441">
        <v>0.04</v>
      </c>
      <c r="H121" s="442">
        <v>29000</v>
      </c>
      <c r="I121" s="442">
        <f t="shared" si="13"/>
        <v>24423.3</v>
      </c>
      <c r="J121" s="442">
        <f t="shared" si="14"/>
        <v>4576.7</v>
      </c>
      <c r="K121" s="442">
        <f t="shared" si="15"/>
        <v>1322750.6000000008</v>
      </c>
      <c r="L121" s="442"/>
    </row>
    <row r="122" spans="1:12" hidden="1" outlineLevel="1">
      <c r="A122" s="436">
        <v>116</v>
      </c>
      <c r="E122" s="440">
        <v>48030</v>
      </c>
      <c r="F122" s="456">
        <f t="shared" si="12"/>
        <v>30</v>
      </c>
      <c r="G122" s="441">
        <v>0.04</v>
      </c>
      <c r="H122" s="442">
        <v>29000</v>
      </c>
      <c r="I122" s="442">
        <f t="shared" si="13"/>
        <v>24651.23</v>
      </c>
      <c r="J122" s="442">
        <f t="shared" si="14"/>
        <v>4348.7700000000004</v>
      </c>
      <c r="K122" s="442">
        <f t="shared" si="15"/>
        <v>1298099.3700000008</v>
      </c>
      <c r="L122" s="442"/>
    </row>
    <row r="123" spans="1:12" hidden="1" outlineLevel="1">
      <c r="A123" s="436">
        <v>117</v>
      </c>
      <c r="E123" s="440">
        <v>48061</v>
      </c>
      <c r="F123" s="456">
        <f t="shared" si="12"/>
        <v>31</v>
      </c>
      <c r="G123" s="441">
        <v>0.04</v>
      </c>
      <c r="H123" s="442">
        <v>29000</v>
      </c>
      <c r="I123" s="442">
        <f t="shared" si="13"/>
        <v>24590.02</v>
      </c>
      <c r="J123" s="442">
        <f t="shared" si="14"/>
        <v>4409.9799999999996</v>
      </c>
      <c r="K123" s="442">
        <f t="shared" si="15"/>
        <v>1273509.3500000008</v>
      </c>
      <c r="L123" s="442"/>
    </row>
    <row r="124" spans="1:12" hidden="1" outlineLevel="1">
      <c r="A124" s="436">
        <v>118</v>
      </c>
      <c r="E124" s="440">
        <v>48092</v>
      </c>
      <c r="F124" s="456">
        <f t="shared" si="12"/>
        <v>31</v>
      </c>
      <c r="G124" s="441">
        <v>0.04</v>
      </c>
      <c r="H124" s="442">
        <v>29000</v>
      </c>
      <c r="I124" s="442">
        <f t="shared" si="13"/>
        <v>24673.56</v>
      </c>
      <c r="J124" s="442">
        <f t="shared" si="14"/>
        <v>4326.4399999999996</v>
      </c>
      <c r="K124" s="442">
        <f t="shared" si="15"/>
        <v>1248835.7900000007</v>
      </c>
      <c r="L124" s="442"/>
    </row>
    <row r="125" spans="1:12" hidden="1" outlineLevel="1">
      <c r="A125" s="436">
        <v>119</v>
      </c>
      <c r="E125" s="440">
        <v>48122</v>
      </c>
      <c r="F125" s="456">
        <f t="shared" si="12"/>
        <v>30</v>
      </c>
      <c r="G125" s="441">
        <v>0.04</v>
      </c>
      <c r="H125" s="442">
        <v>29000</v>
      </c>
      <c r="I125" s="442">
        <f t="shared" si="13"/>
        <v>24894.239999999998</v>
      </c>
      <c r="J125" s="442">
        <f t="shared" si="14"/>
        <v>4105.76</v>
      </c>
      <c r="K125" s="442">
        <f t="shared" si="15"/>
        <v>1223941.5500000007</v>
      </c>
      <c r="L125" s="442"/>
    </row>
    <row r="126" spans="1:12" hidden="1" outlineLevel="1">
      <c r="A126" s="436">
        <v>120</v>
      </c>
      <c r="E126" s="440">
        <v>48153</v>
      </c>
      <c r="F126" s="456">
        <f t="shared" si="12"/>
        <v>31</v>
      </c>
      <c r="G126" s="441">
        <v>0.04</v>
      </c>
      <c r="H126" s="442">
        <v>29000</v>
      </c>
      <c r="I126" s="442">
        <f t="shared" si="13"/>
        <v>24841.95</v>
      </c>
      <c r="J126" s="442">
        <f t="shared" si="14"/>
        <v>4158.05</v>
      </c>
      <c r="K126" s="442">
        <f t="shared" si="15"/>
        <v>1199099.6000000008</v>
      </c>
      <c r="L126" s="442"/>
    </row>
    <row r="127" spans="1:12" hidden="1" outlineLevel="1">
      <c r="A127" s="436">
        <v>121</v>
      </c>
      <c r="E127" s="440">
        <v>48183</v>
      </c>
      <c r="F127" s="456">
        <f t="shared" si="12"/>
        <v>30</v>
      </c>
      <c r="G127" s="441">
        <v>0.04</v>
      </c>
      <c r="H127" s="442">
        <v>29000</v>
      </c>
      <c r="I127" s="442">
        <f t="shared" si="13"/>
        <v>25057.75</v>
      </c>
      <c r="J127" s="442">
        <f t="shared" si="14"/>
        <v>3942.25</v>
      </c>
      <c r="K127" s="442">
        <f t="shared" si="15"/>
        <v>1174041.8500000008</v>
      </c>
      <c r="L127" s="442"/>
    </row>
    <row r="128" spans="1:12" hidden="1" outlineLevel="1">
      <c r="A128" s="436">
        <v>122</v>
      </c>
      <c r="E128" s="440">
        <v>48214</v>
      </c>
      <c r="F128" s="456">
        <f t="shared" si="12"/>
        <v>31</v>
      </c>
      <c r="G128" s="441">
        <v>0.04</v>
      </c>
      <c r="H128" s="442">
        <v>29000</v>
      </c>
      <c r="I128" s="442">
        <f t="shared" si="13"/>
        <v>25011.47</v>
      </c>
      <c r="J128" s="442">
        <f t="shared" si="14"/>
        <v>3988.53</v>
      </c>
      <c r="K128" s="442">
        <f t="shared" si="15"/>
        <v>1149030.3800000008</v>
      </c>
      <c r="L128" s="442"/>
    </row>
    <row r="129" spans="1:12" hidden="1" outlineLevel="1">
      <c r="A129" s="436">
        <v>123</v>
      </c>
      <c r="E129" s="440">
        <v>48245</v>
      </c>
      <c r="F129" s="456">
        <f t="shared" si="12"/>
        <v>31</v>
      </c>
      <c r="G129" s="441">
        <v>0.04</v>
      </c>
      <c r="H129" s="442">
        <v>29000</v>
      </c>
      <c r="I129" s="442">
        <f t="shared" si="13"/>
        <v>25096.44</v>
      </c>
      <c r="J129" s="442">
        <f t="shared" si="14"/>
        <v>3903.56</v>
      </c>
      <c r="K129" s="442">
        <f t="shared" si="15"/>
        <v>1123933.9400000009</v>
      </c>
      <c r="L129" s="442"/>
    </row>
    <row r="130" spans="1:12" hidden="1" outlineLevel="1">
      <c r="A130" s="436">
        <v>124</v>
      </c>
      <c r="E130" s="440">
        <v>48274</v>
      </c>
      <c r="F130" s="456">
        <f t="shared" si="12"/>
        <v>29</v>
      </c>
      <c r="G130" s="441">
        <v>0.04</v>
      </c>
      <c r="H130" s="442">
        <v>29000</v>
      </c>
      <c r="I130" s="442">
        <f t="shared" si="13"/>
        <v>25428.05</v>
      </c>
      <c r="J130" s="442">
        <f t="shared" si="14"/>
        <v>3571.95</v>
      </c>
      <c r="K130" s="442">
        <f t="shared" si="15"/>
        <v>1098505.8900000008</v>
      </c>
      <c r="L130" s="442"/>
    </row>
    <row r="131" spans="1:12" hidden="1" outlineLevel="1">
      <c r="A131" s="436">
        <v>125</v>
      </c>
      <c r="E131" s="440">
        <v>48305</v>
      </c>
      <c r="F131" s="456">
        <f t="shared" si="12"/>
        <v>31</v>
      </c>
      <c r="G131" s="441">
        <v>0.04</v>
      </c>
      <c r="H131" s="442">
        <v>29000</v>
      </c>
      <c r="I131" s="442">
        <f t="shared" si="13"/>
        <v>25268.09</v>
      </c>
      <c r="J131" s="442">
        <f t="shared" si="14"/>
        <v>3731.91</v>
      </c>
      <c r="K131" s="442">
        <f t="shared" si="15"/>
        <v>1073237.8000000007</v>
      </c>
      <c r="L131" s="442"/>
    </row>
    <row r="132" spans="1:12" hidden="1" outlineLevel="1">
      <c r="A132" s="436">
        <v>126</v>
      </c>
      <c r="E132" s="440">
        <v>48335</v>
      </c>
      <c r="F132" s="456">
        <f t="shared" si="12"/>
        <v>30</v>
      </c>
      <c r="G132" s="441">
        <v>0.04</v>
      </c>
      <c r="H132" s="442">
        <v>29000</v>
      </c>
      <c r="I132" s="442">
        <f t="shared" si="13"/>
        <v>25471.55</v>
      </c>
      <c r="J132" s="442">
        <f t="shared" si="14"/>
        <v>3528.45</v>
      </c>
      <c r="K132" s="442">
        <f t="shared" si="15"/>
        <v>1047766.2500000007</v>
      </c>
      <c r="L132" s="442"/>
    </row>
    <row r="133" spans="1:12" hidden="1" outlineLevel="1">
      <c r="A133" s="436">
        <v>127</v>
      </c>
      <c r="E133" s="440">
        <v>48366</v>
      </c>
      <c r="F133" s="456">
        <f t="shared" si="12"/>
        <v>31</v>
      </c>
      <c r="G133" s="441">
        <v>0.04</v>
      </c>
      <c r="H133" s="442">
        <v>29000</v>
      </c>
      <c r="I133" s="442">
        <f t="shared" si="13"/>
        <v>25440.47</v>
      </c>
      <c r="J133" s="442">
        <f t="shared" si="14"/>
        <v>3559.53</v>
      </c>
      <c r="K133" s="442">
        <f t="shared" si="15"/>
        <v>1022325.7800000007</v>
      </c>
      <c r="L133" s="442"/>
    </row>
    <row r="134" spans="1:12" hidden="1" outlineLevel="1">
      <c r="A134" s="436">
        <v>128</v>
      </c>
      <c r="E134" s="440">
        <v>48396</v>
      </c>
      <c r="F134" s="456">
        <f t="shared" si="12"/>
        <v>30</v>
      </c>
      <c r="G134" s="441">
        <v>0.04</v>
      </c>
      <c r="H134" s="442">
        <v>29000</v>
      </c>
      <c r="I134" s="442">
        <f t="shared" si="13"/>
        <v>25638.93</v>
      </c>
      <c r="J134" s="442">
        <f t="shared" si="14"/>
        <v>3361.07</v>
      </c>
      <c r="K134" s="442">
        <f t="shared" si="15"/>
        <v>996686.85000000068</v>
      </c>
      <c r="L134" s="442"/>
    </row>
    <row r="135" spans="1:12" hidden="1" outlineLevel="1">
      <c r="A135" s="436">
        <v>129</v>
      </c>
      <c r="E135" s="440">
        <v>48427</v>
      </c>
      <c r="F135" s="456">
        <f t="shared" si="12"/>
        <v>31</v>
      </c>
      <c r="G135" s="441">
        <v>0.04</v>
      </c>
      <c r="H135" s="442">
        <v>29000</v>
      </c>
      <c r="I135" s="442">
        <f t="shared" ref="I135:I166" si="16">+H135-J135</f>
        <v>25614</v>
      </c>
      <c r="J135" s="442">
        <f t="shared" ref="J135:J166" si="17">ROUND((+K134*G135*F135/365),2)</f>
        <v>3386</v>
      </c>
      <c r="K135" s="442">
        <f t="shared" ref="K135:K166" si="18">+K134-I135</f>
        <v>971072.85000000068</v>
      </c>
      <c r="L135" s="442"/>
    </row>
    <row r="136" spans="1:12" hidden="1" outlineLevel="1">
      <c r="A136" s="436">
        <v>130</v>
      </c>
      <c r="E136" s="440">
        <v>48458</v>
      </c>
      <c r="F136" s="456">
        <f t="shared" si="12"/>
        <v>31</v>
      </c>
      <c r="G136" s="441">
        <v>0.04</v>
      </c>
      <c r="H136" s="442">
        <v>29000</v>
      </c>
      <c r="I136" s="442">
        <f t="shared" si="16"/>
        <v>25701.010000000002</v>
      </c>
      <c r="J136" s="442">
        <f t="shared" si="17"/>
        <v>3298.99</v>
      </c>
      <c r="K136" s="442">
        <f t="shared" si="18"/>
        <v>945371.84000000067</v>
      </c>
      <c r="L136" s="442"/>
    </row>
    <row r="137" spans="1:12" hidden="1" outlineLevel="1">
      <c r="A137" s="436">
        <v>131</v>
      </c>
      <c r="E137" s="440">
        <v>48488</v>
      </c>
      <c r="F137" s="456">
        <f t="shared" si="12"/>
        <v>30</v>
      </c>
      <c r="G137" s="441">
        <v>0.04</v>
      </c>
      <c r="H137" s="442">
        <v>29000</v>
      </c>
      <c r="I137" s="442">
        <f t="shared" si="16"/>
        <v>25891.93</v>
      </c>
      <c r="J137" s="442">
        <f t="shared" si="17"/>
        <v>3108.07</v>
      </c>
      <c r="K137" s="442">
        <f t="shared" si="18"/>
        <v>919479.91000000061</v>
      </c>
      <c r="L137" s="442"/>
    </row>
    <row r="138" spans="1:12" hidden="1" outlineLevel="1">
      <c r="A138" s="436">
        <v>132</v>
      </c>
      <c r="E138" s="440">
        <v>48519</v>
      </c>
      <c r="F138" s="456">
        <f t="shared" si="12"/>
        <v>31</v>
      </c>
      <c r="G138" s="441">
        <v>0.04</v>
      </c>
      <c r="H138" s="442">
        <v>29000</v>
      </c>
      <c r="I138" s="442">
        <f t="shared" si="16"/>
        <v>25876.29</v>
      </c>
      <c r="J138" s="442">
        <f t="shared" si="17"/>
        <v>3123.71</v>
      </c>
      <c r="K138" s="442">
        <f t="shared" si="18"/>
        <v>893603.62000000058</v>
      </c>
      <c r="L138" s="442"/>
    </row>
    <row r="139" spans="1:12" hidden="1" outlineLevel="1">
      <c r="A139" s="436">
        <v>133</v>
      </c>
      <c r="E139" s="440">
        <v>48549</v>
      </c>
      <c r="F139" s="456">
        <f t="shared" si="12"/>
        <v>30</v>
      </c>
      <c r="G139" s="441">
        <v>0.04</v>
      </c>
      <c r="H139" s="442">
        <v>29000</v>
      </c>
      <c r="I139" s="442">
        <f t="shared" si="16"/>
        <v>26062.13</v>
      </c>
      <c r="J139" s="442">
        <f t="shared" si="17"/>
        <v>2937.87</v>
      </c>
      <c r="K139" s="442">
        <f t="shared" si="18"/>
        <v>867541.49000000057</v>
      </c>
      <c r="L139" s="442"/>
    </row>
    <row r="140" spans="1:12" hidden="1" outlineLevel="1">
      <c r="A140" s="436">
        <v>134</v>
      </c>
      <c r="E140" s="440">
        <v>48580</v>
      </c>
      <c r="F140" s="456">
        <f t="shared" si="12"/>
        <v>31</v>
      </c>
      <c r="G140" s="441">
        <v>0.04</v>
      </c>
      <c r="H140" s="442">
        <v>29000</v>
      </c>
      <c r="I140" s="442">
        <f t="shared" si="16"/>
        <v>26052.739999999998</v>
      </c>
      <c r="J140" s="442">
        <f t="shared" si="17"/>
        <v>2947.26</v>
      </c>
      <c r="K140" s="442">
        <f t="shared" si="18"/>
        <v>841488.75000000058</v>
      </c>
      <c r="L140" s="442"/>
    </row>
    <row r="141" spans="1:12" hidden="1" outlineLevel="1">
      <c r="A141" s="436">
        <v>135</v>
      </c>
      <c r="E141" s="440">
        <v>48611</v>
      </c>
      <c r="F141" s="456">
        <f t="shared" si="12"/>
        <v>31</v>
      </c>
      <c r="G141" s="441">
        <v>0.04</v>
      </c>
      <c r="H141" s="442">
        <v>29000</v>
      </c>
      <c r="I141" s="442">
        <f t="shared" si="16"/>
        <v>26141.239999999998</v>
      </c>
      <c r="J141" s="442">
        <f t="shared" si="17"/>
        <v>2858.76</v>
      </c>
      <c r="K141" s="442">
        <f t="shared" si="18"/>
        <v>815347.51000000059</v>
      </c>
      <c r="L141" s="442"/>
    </row>
    <row r="142" spans="1:12" hidden="1" outlineLevel="1">
      <c r="A142" s="436">
        <v>136</v>
      </c>
      <c r="E142" s="440">
        <v>48639</v>
      </c>
      <c r="F142" s="456">
        <f t="shared" si="12"/>
        <v>28</v>
      </c>
      <c r="G142" s="441">
        <v>0.04</v>
      </c>
      <c r="H142" s="442">
        <v>29000</v>
      </c>
      <c r="I142" s="442">
        <f t="shared" si="16"/>
        <v>26498.11</v>
      </c>
      <c r="J142" s="442">
        <f t="shared" si="17"/>
        <v>2501.89</v>
      </c>
      <c r="K142" s="442">
        <f t="shared" si="18"/>
        <v>788849.40000000061</v>
      </c>
      <c r="L142" s="442"/>
    </row>
    <row r="143" spans="1:12" hidden="1" outlineLevel="1">
      <c r="A143" s="436">
        <v>137</v>
      </c>
      <c r="E143" s="440">
        <v>48670</v>
      </c>
      <c r="F143" s="456">
        <f t="shared" si="12"/>
        <v>31</v>
      </c>
      <c r="G143" s="441">
        <v>0.04</v>
      </c>
      <c r="H143" s="442">
        <v>29000</v>
      </c>
      <c r="I143" s="442">
        <f t="shared" si="16"/>
        <v>26320.07</v>
      </c>
      <c r="J143" s="442">
        <f t="shared" si="17"/>
        <v>2679.93</v>
      </c>
      <c r="K143" s="442">
        <f t="shared" si="18"/>
        <v>762529.33000000066</v>
      </c>
      <c r="L143" s="442"/>
    </row>
    <row r="144" spans="1:12" hidden="1" outlineLevel="1">
      <c r="A144" s="436">
        <v>138</v>
      </c>
      <c r="E144" s="440">
        <v>48700</v>
      </c>
      <c r="F144" s="456">
        <f t="shared" si="12"/>
        <v>30</v>
      </c>
      <c r="G144" s="441">
        <v>0.04</v>
      </c>
      <c r="H144" s="442">
        <v>29000</v>
      </c>
      <c r="I144" s="442">
        <f t="shared" si="16"/>
        <v>26493.05</v>
      </c>
      <c r="J144" s="442">
        <f t="shared" si="17"/>
        <v>2506.9499999999998</v>
      </c>
      <c r="K144" s="442">
        <f t="shared" si="18"/>
        <v>736036.28000000061</v>
      </c>
      <c r="L144" s="442"/>
    </row>
    <row r="145" spans="1:12" hidden="1" outlineLevel="1">
      <c r="A145" s="436">
        <v>139</v>
      </c>
      <c r="E145" s="440">
        <v>48731</v>
      </c>
      <c r="F145" s="456">
        <f t="shared" si="12"/>
        <v>31</v>
      </c>
      <c r="G145" s="441">
        <v>0.04</v>
      </c>
      <c r="H145" s="442">
        <v>29000</v>
      </c>
      <c r="I145" s="442">
        <f t="shared" si="16"/>
        <v>26499.489999999998</v>
      </c>
      <c r="J145" s="442">
        <f t="shared" si="17"/>
        <v>2500.5100000000002</v>
      </c>
      <c r="K145" s="442">
        <f t="shared" si="18"/>
        <v>709536.79000000062</v>
      </c>
      <c r="L145" s="442"/>
    </row>
    <row r="146" spans="1:12" hidden="1" outlineLevel="1">
      <c r="A146" s="436">
        <v>140</v>
      </c>
      <c r="E146" s="440">
        <v>48761</v>
      </c>
      <c r="F146" s="456">
        <f t="shared" si="12"/>
        <v>30</v>
      </c>
      <c r="G146" s="441">
        <v>0.04</v>
      </c>
      <c r="H146" s="442">
        <v>29000</v>
      </c>
      <c r="I146" s="442">
        <f t="shared" si="16"/>
        <v>26667.279999999999</v>
      </c>
      <c r="J146" s="442">
        <f t="shared" si="17"/>
        <v>2332.7199999999998</v>
      </c>
      <c r="K146" s="442">
        <f t="shared" si="18"/>
        <v>682869.51000000059</v>
      </c>
      <c r="L146" s="442"/>
    </row>
    <row r="147" spans="1:12" hidden="1" outlineLevel="1">
      <c r="A147" s="436">
        <v>141</v>
      </c>
      <c r="E147" s="440">
        <v>48792</v>
      </c>
      <c r="F147" s="456">
        <f t="shared" si="12"/>
        <v>31</v>
      </c>
      <c r="G147" s="441">
        <v>0.04</v>
      </c>
      <c r="H147" s="442">
        <v>29000</v>
      </c>
      <c r="I147" s="442">
        <f t="shared" si="16"/>
        <v>26680.11</v>
      </c>
      <c r="J147" s="442">
        <f t="shared" si="17"/>
        <v>2319.89</v>
      </c>
      <c r="K147" s="442">
        <f t="shared" si="18"/>
        <v>656189.40000000061</v>
      </c>
      <c r="L147" s="442"/>
    </row>
    <row r="148" spans="1:12" hidden="1" outlineLevel="1">
      <c r="A148" s="436">
        <v>142</v>
      </c>
      <c r="E148" s="440">
        <v>48823</v>
      </c>
      <c r="F148" s="456">
        <f t="shared" si="12"/>
        <v>31</v>
      </c>
      <c r="G148" s="441">
        <v>0.04</v>
      </c>
      <c r="H148" s="442">
        <v>29000</v>
      </c>
      <c r="I148" s="442">
        <f t="shared" si="16"/>
        <v>26770.75</v>
      </c>
      <c r="J148" s="442">
        <f t="shared" si="17"/>
        <v>2229.25</v>
      </c>
      <c r="K148" s="442">
        <f t="shared" si="18"/>
        <v>629418.65000000061</v>
      </c>
      <c r="L148" s="442"/>
    </row>
    <row r="149" spans="1:12" hidden="1" outlineLevel="1">
      <c r="A149" s="436">
        <v>143</v>
      </c>
      <c r="E149" s="440">
        <v>48853</v>
      </c>
      <c r="F149" s="456">
        <f t="shared" si="12"/>
        <v>30</v>
      </c>
      <c r="G149" s="441">
        <v>0.04</v>
      </c>
      <c r="H149" s="442">
        <v>29000</v>
      </c>
      <c r="I149" s="442">
        <f t="shared" si="16"/>
        <v>26930.68</v>
      </c>
      <c r="J149" s="442">
        <f t="shared" si="17"/>
        <v>2069.3200000000002</v>
      </c>
      <c r="K149" s="442">
        <f t="shared" si="18"/>
        <v>602487.97000000055</v>
      </c>
      <c r="L149" s="442"/>
    </row>
    <row r="150" spans="1:12" hidden="1" outlineLevel="1">
      <c r="A150" s="436">
        <v>144</v>
      </c>
      <c r="E150" s="440">
        <v>48884</v>
      </c>
      <c r="F150" s="456">
        <f t="shared" si="12"/>
        <v>31</v>
      </c>
      <c r="G150" s="441">
        <v>0.04</v>
      </c>
      <c r="H150" s="442">
        <v>29000</v>
      </c>
      <c r="I150" s="442">
        <f t="shared" si="16"/>
        <v>26953.19</v>
      </c>
      <c r="J150" s="442">
        <f t="shared" si="17"/>
        <v>2046.81</v>
      </c>
      <c r="K150" s="442">
        <f t="shared" si="18"/>
        <v>575534.78000000061</v>
      </c>
      <c r="L150" s="442"/>
    </row>
    <row r="151" spans="1:12" hidden="1" outlineLevel="1">
      <c r="A151" s="436">
        <v>145</v>
      </c>
      <c r="E151" s="440">
        <v>48914</v>
      </c>
      <c r="F151" s="456">
        <f t="shared" si="12"/>
        <v>30</v>
      </c>
      <c r="G151" s="441">
        <v>0.04</v>
      </c>
      <c r="H151" s="442">
        <v>29000</v>
      </c>
      <c r="I151" s="442">
        <f t="shared" si="16"/>
        <v>27107.83</v>
      </c>
      <c r="J151" s="442">
        <f t="shared" si="17"/>
        <v>1892.17</v>
      </c>
      <c r="K151" s="442">
        <f t="shared" si="18"/>
        <v>548426.95000000065</v>
      </c>
      <c r="L151" s="442"/>
    </row>
    <row r="152" spans="1:12" hidden="1" outlineLevel="1">
      <c r="A152" s="436">
        <v>146</v>
      </c>
      <c r="E152" s="440">
        <v>48945</v>
      </c>
      <c r="F152" s="456">
        <f t="shared" si="12"/>
        <v>31</v>
      </c>
      <c r="G152" s="441">
        <v>0.04</v>
      </c>
      <c r="H152" s="442">
        <v>29000</v>
      </c>
      <c r="I152" s="442">
        <f t="shared" si="16"/>
        <v>27136.85</v>
      </c>
      <c r="J152" s="442">
        <f t="shared" si="17"/>
        <v>1863.15</v>
      </c>
      <c r="K152" s="442">
        <f t="shared" si="18"/>
        <v>521290.10000000068</v>
      </c>
      <c r="L152" s="442"/>
    </row>
    <row r="153" spans="1:12" hidden="1" outlineLevel="1">
      <c r="A153" s="436">
        <v>147</v>
      </c>
      <c r="E153" s="440">
        <v>48976</v>
      </c>
      <c r="F153" s="456">
        <f t="shared" si="12"/>
        <v>31</v>
      </c>
      <c r="G153" s="441">
        <v>0.04</v>
      </c>
      <c r="H153" s="442">
        <v>29000</v>
      </c>
      <c r="I153" s="442">
        <f t="shared" si="16"/>
        <v>27229.040000000001</v>
      </c>
      <c r="J153" s="442">
        <f t="shared" si="17"/>
        <v>1770.96</v>
      </c>
      <c r="K153" s="442">
        <f t="shared" si="18"/>
        <v>494061.0600000007</v>
      </c>
      <c r="L153" s="442"/>
    </row>
    <row r="154" spans="1:12" hidden="1" outlineLevel="1">
      <c r="A154" s="436">
        <v>148</v>
      </c>
      <c r="E154" s="440">
        <v>49004</v>
      </c>
      <c r="F154" s="456">
        <f t="shared" si="12"/>
        <v>28</v>
      </c>
      <c r="G154" s="441">
        <v>0.04</v>
      </c>
      <c r="H154" s="442">
        <v>29000</v>
      </c>
      <c r="I154" s="442">
        <f t="shared" si="16"/>
        <v>27483.98</v>
      </c>
      <c r="J154" s="442">
        <f t="shared" si="17"/>
        <v>1516.02</v>
      </c>
      <c r="K154" s="442">
        <f t="shared" si="18"/>
        <v>466577.08000000071</v>
      </c>
      <c r="L154" s="442"/>
    </row>
    <row r="155" spans="1:12" hidden="1" outlineLevel="1">
      <c r="A155" s="436">
        <v>149</v>
      </c>
      <c r="E155" s="440">
        <v>49035</v>
      </c>
      <c r="F155" s="456">
        <f t="shared" si="12"/>
        <v>31</v>
      </c>
      <c r="G155" s="441">
        <v>0.04</v>
      </c>
      <c r="H155" s="442">
        <v>29000</v>
      </c>
      <c r="I155" s="442">
        <f t="shared" si="16"/>
        <v>27414.92</v>
      </c>
      <c r="J155" s="442">
        <f t="shared" si="17"/>
        <v>1585.08</v>
      </c>
      <c r="K155" s="442">
        <f t="shared" si="18"/>
        <v>439162.16000000073</v>
      </c>
      <c r="L155" s="442"/>
    </row>
    <row r="156" spans="1:12" hidden="1" outlineLevel="1">
      <c r="A156" s="436">
        <v>150</v>
      </c>
      <c r="E156" s="440">
        <v>49065</v>
      </c>
      <c r="F156" s="456">
        <f t="shared" si="12"/>
        <v>30</v>
      </c>
      <c r="G156" s="441">
        <v>0.04</v>
      </c>
      <c r="H156" s="442">
        <v>29000</v>
      </c>
      <c r="I156" s="442">
        <f t="shared" si="16"/>
        <v>27556.18</v>
      </c>
      <c r="J156" s="442">
        <f t="shared" si="17"/>
        <v>1443.82</v>
      </c>
      <c r="K156" s="442">
        <f t="shared" si="18"/>
        <v>411605.98000000074</v>
      </c>
      <c r="L156" s="442"/>
    </row>
    <row r="157" spans="1:12" hidden="1" outlineLevel="1">
      <c r="A157" s="436">
        <v>151</v>
      </c>
      <c r="E157" s="440">
        <v>49096</v>
      </c>
      <c r="F157" s="456">
        <f t="shared" si="12"/>
        <v>31</v>
      </c>
      <c r="G157" s="441">
        <v>0.04</v>
      </c>
      <c r="H157" s="442">
        <v>29000</v>
      </c>
      <c r="I157" s="442">
        <f t="shared" si="16"/>
        <v>27601.67</v>
      </c>
      <c r="J157" s="442">
        <f t="shared" si="17"/>
        <v>1398.33</v>
      </c>
      <c r="K157" s="442">
        <f t="shared" si="18"/>
        <v>384004.31000000075</v>
      </c>
      <c r="L157" s="442"/>
    </row>
    <row r="158" spans="1:12" hidden="1" outlineLevel="1">
      <c r="A158" s="436">
        <v>152</v>
      </c>
      <c r="E158" s="440">
        <v>49126</v>
      </c>
      <c r="F158" s="456">
        <f t="shared" si="12"/>
        <v>30</v>
      </c>
      <c r="G158" s="441">
        <v>0.04</v>
      </c>
      <c r="H158" s="442">
        <v>29000</v>
      </c>
      <c r="I158" s="442">
        <f t="shared" si="16"/>
        <v>27737.52</v>
      </c>
      <c r="J158" s="442">
        <f t="shared" si="17"/>
        <v>1262.48</v>
      </c>
      <c r="K158" s="442">
        <f t="shared" si="18"/>
        <v>356266.79000000074</v>
      </c>
      <c r="L158" s="442"/>
    </row>
    <row r="159" spans="1:12" hidden="1" outlineLevel="1">
      <c r="A159" s="436">
        <v>153</v>
      </c>
      <c r="E159" s="440">
        <v>49157</v>
      </c>
      <c r="F159" s="456">
        <f t="shared" si="12"/>
        <v>31</v>
      </c>
      <c r="G159" s="441">
        <v>0.04</v>
      </c>
      <c r="H159" s="442">
        <v>29000</v>
      </c>
      <c r="I159" s="442">
        <f t="shared" si="16"/>
        <v>27789.67</v>
      </c>
      <c r="J159" s="442">
        <f t="shared" si="17"/>
        <v>1210.33</v>
      </c>
      <c r="K159" s="442">
        <f t="shared" si="18"/>
        <v>328477.12000000075</v>
      </c>
      <c r="L159" s="442"/>
    </row>
    <row r="160" spans="1:12" hidden="1" outlineLevel="1">
      <c r="A160" s="436">
        <v>154</v>
      </c>
      <c r="E160" s="440">
        <v>49188</v>
      </c>
      <c r="F160" s="456">
        <f t="shared" si="12"/>
        <v>31</v>
      </c>
      <c r="G160" s="441">
        <v>0.04</v>
      </c>
      <c r="H160" s="442">
        <v>29000</v>
      </c>
      <c r="I160" s="442">
        <f t="shared" si="16"/>
        <v>27884.080000000002</v>
      </c>
      <c r="J160" s="442">
        <f t="shared" si="17"/>
        <v>1115.92</v>
      </c>
      <c r="K160" s="442">
        <f t="shared" si="18"/>
        <v>300593.04000000074</v>
      </c>
      <c r="L160" s="442"/>
    </row>
    <row r="161" spans="1:12" hidden="1" outlineLevel="1">
      <c r="A161" s="436">
        <v>155</v>
      </c>
      <c r="E161" s="440">
        <v>49218</v>
      </c>
      <c r="F161" s="456">
        <f t="shared" si="12"/>
        <v>30</v>
      </c>
      <c r="G161" s="441">
        <v>0.04</v>
      </c>
      <c r="H161" s="442">
        <v>29000</v>
      </c>
      <c r="I161" s="442">
        <f t="shared" si="16"/>
        <v>28011.75</v>
      </c>
      <c r="J161" s="442">
        <f t="shared" si="17"/>
        <v>988.25</v>
      </c>
      <c r="K161" s="442">
        <f t="shared" si="18"/>
        <v>272581.29000000074</v>
      </c>
      <c r="L161" s="442"/>
    </row>
    <row r="162" spans="1:12" hidden="1" outlineLevel="1">
      <c r="A162" s="436">
        <v>156</v>
      </c>
      <c r="E162" s="440">
        <v>49249</v>
      </c>
      <c r="F162" s="456">
        <f t="shared" ref="F162:F166" si="19">+E162-E161</f>
        <v>31</v>
      </c>
      <c r="G162" s="441">
        <v>0.04</v>
      </c>
      <c r="H162" s="442">
        <v>29000</v>
      </c>
      <c r="I162" s="442">
        <f t="shared" si="16"/>
        <v>28073.97</v>
      </c>
      <c r="J162" s="442">
        <f t="shared" si="17"/>
        <v>926.03</v>
      </c>
      <c r="K162" s="442">
        <f t="shared" si="18"/>
        <v>244507.32000000073</v>
      </c>
      <c r="L162" s="442"/>
    </row>
    <row r="163" spans="1:12" hidden="1" outlineLevel="1">
      <c r="A163" s="436">
        <v>157</v>
      </c>
      <c r="E163" s="440">
        <v>49279</v>
      </c>
      <c r="F163" s="456">
        <f t="shared" si="19"/>
        <v>30</v>
      </c>
      <c r="G163" s="441">
        <v>0.04</v>
      </c>
      <c r="H163" s="442">
        <v>29000</v>
      </c>
      <c r="I163" s="442">
        <f t="shared" si="16"/>
        <v>28196.14</v>
      </c>
      <c r="J163" s="442">
        <f t="shared" si="17"/>
        <v>803.86</v>
      </c>
      <c r="K163" s="442">
        <f t="shared" si="18"/>
        <v>216311.18000000075</v>
      </c>
      <c r="L163" s="442"/>
    </row>
    <row r="164" spans="1:12" hidden="1" outlineLevel="1">
      <c r="A164" s="436">
        <v>158</v>
      </c>
      <c r="E164" s="440">
        <v>49310</v>
      </c>
      <c r="F164" s="456">
        <f t="shared" si="19"/>
        <v>31</v>
      </c>
      <c r="G164" s="441">
        <v>0.04</v>
      </c>
      <c r="H164" s="442">
        <v>29000</v>
      </c>
      <c r="I164" s="442">
        <f t="shared" si="16"/>
        <v>28265.13</v>
      </c>
      <c r="J164" s="442">
        <f t="shared" si="17"/>
        <v>734.87</v>
      </c>
      <c r="K164" s="442">
        <f t="shared" si="18"/>
        <v>188046.05000000075</v>
      </c>
      <c r="L164" s="442"/>
    </row>
    <row r="165" spans="1:12" hidden="1" outlineLevel="1">
      <c r="A165" s="436">
        <v>159</v>
      </c>
      <c r="E165" s="440">
        <v>49341</v>
      </c>
      <c r="F165" s="456">
        <f t="shared" si="19"/>
        <v>31</v>
      </c>
      <c r="G165" s="441">
        <v>0.04</v>
      </c>
      <c r="H165" s="442">
        <v>29000</v>
      </c>
      <c r="I165" s="442">
        <f t="shared" si="16"/>
        <v>28361.16</v>
      </c>
      <c r="J165" s="442">
        <f t="shared" si="17"/>
        <v>638.84</v>
      </c>
      <c r="K165" s="442">
        <f t="shared" si="18"/>
        <v>159684.89000000074</v>
      </c>
      <c r="L165" s="442"/>
    </row>
    <row r="166" spans="1:12" hidden="1" outlineLevel="1">
      <c r="A166" s="436">
        <v>160</v>
      </c>
      <c r="E166" s="440">
        <v>49369</v>
      </c>
      <c r="F166" s="456">
        <f t="shared" si="19"/>
        <v>28</v>
      </c>
      <c r="G166" s="441">
        <v>0.04</v>
      </c>
      <c r="H166" s="442">
        <v>29000</v>
      </c>
      <c r="I166" s="442">
        <f t="shared" si="16"/>
        <v>28510.01</v>
      </c>
      <c r="J166" s="442">
        <f t="shared" si="17"/>
        <v>489.99</v>
      </c>
      <c r="K166" s="442">
        <f t="shared" si="18"/>
        <v>131174.88000000073</v>
      </c>
      <c r="L166" s="442"/>
    </row>
    <row r="167" spans="1:12" ht="23.4" collapsed="1">
      <c r="J167" s="24" t="s">
        <v>16</v>
      </c>
      <c r="K167" s="134">
        <v>3074313.47</v>
      </c>
    </row>
    <row r="168" spans="1:12" ht="23.4">
      <c r="J168" s="24" t="s">
        <v>11</v>
      </c>
      <c r="K168" s="135">
        <f>K38-K167</f>
        <v>0</v>
      </c>
    </row>
    <row r="170" spans="1:12">
      <c r="I170" s="450" t="s">
        <v>737</v>
      </c>
      <c r="J170" s="451">
        <f>SUM(J32:J38)</f>
        <v>114025.68999999999</v>
      </c>
    </row>
    <row r="171" spans="1:12" ht="22.2">
      <c r="A171" s="435"/>
      <c r="B171" s="462"/>
      <c r="C171" s="435"/>
      <c r="D171" s="435"/>
      <c r="J171" s="452"/>
    </row>
  </sheetData>
  <mergeCells count="3">
    <mergeCell ref="A1:K1"/>
    <mergeCell ref="A3:K3"/>
    <mergeCell ref="A2:K2"/>
  </mergeCells>
  <pageMargins left="0.70866141732283472" right="0.70866141732283472" top="0.44" bottom="0.25" header="0.31496062992125984" footer="0.12"/>
  <pageSetup paperSize="9" scale="56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9E70E-C741-4FD1-AF1E-D3EC59429688}">
  <sheetPr>
    <tabColor theme="9" tint="0.59999389629810485"/>
  </sheetPr>
  <dimension ref="A1:G46"/>
  <sheetViews>
    <sheetView view="pageBreakPreview" zoomScale="80" zoomScaleNormal="100" zoomScaleSheetLayoutView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3" sqref="A3:D3"/>
    </sheetView>
  </sheetViews>
  <sheetFormatPr defaultColWidth="9.125" defaultRowHeight="23.4"/>
  <cols>
    <col min="1" max="1" width="15.875" style="81" customWidth="1"/>
    <col min="2" max="2" width="19.375" style="81" customWidth="1"/>
    <col min="3" max="3" width="74.25" style="77" customWidth="1"/>
    <col min="4" max="4" width="21" style="102" customWidth="1"/>
    <col min="5" max="16384" width="9.125" style="77"/>
  </cols>
  <sheetData>
    <row r="1" spans="1:7" s="69" customFormat="1" ht="24.75" customHeight="1">
      <c r="A1" s="566" t="s">
        <v>17</v>
      </c>
      <c r="B1" s="566"/>
      <c r="C1" s="566"/>
      <c r="D1" s="566"/>
    </row>
    <row r="2" spans="1:7" s="69" customFormat="1" ht="24.75" customHeight="1">
      <c r="A2" s="566" t="s">
        <v>184</v>
      </c>
      <c r="B2" s="566"/>
      <c r="C2" s="566"/>
      <c r="D2" s="566"/>
      <c r="G2" s="70"/>
    </row>
    <row r="3" spans="1:7" s="69" customFormat="1" ht="24.75" customHeight="1">
      <c r="A3" s="566" t="str">
        <f>+'1113-01 SA KBANK 5639'!A3</f>
        <v>AS OF JULY 2024</v>
      </c>
      <c r="B3" s="566"/>
      <c r="C3" s="566"/>
      <c r="D3" s="566"/>
      <c r="F3" s="71"/>
    </row>
    <row r="4" spans="1:7" s="69" customFormat="1" ht="24.75" customHeight="1">
      <c r="A4" s="72"/>
      <c r="B4" s="72"/>
      <c r="C4" s="68"/>
      <c r="D4" s="95"/>
      <c r="E4" s="73"/>
      <c r="F4" s="73"/>
    </row>
    <row r="5" spans="1:7" s="73" customFormat="1" ht="24.75" customHeight="1">
      <c r="A5" s="74" t="s">
        <v>0</v>
      </c>
      <c r="B5" s="127" t="s">
        <v>1</v>
      </c>
      <c r="C5" s="75" t="s">
        <v>2</v>
      </c>
      <c r="D5" s="128" t="s">
        <v>3</v>
      </c>
      <c r="E5" s="68"/>
      <c r="F5" s="76"/>
    </row>
    <row r="6" spans="1:7" s="73" customFormat="1" ht="24.75" customHeight="1">
      <c r="A6" s="90">
        <v>242522</v>
      </c>
      <c r="B6" s="91" t="s">
        <v>192</v>
      </c>
      <c r="C6" s="87" t="s">
        <v>193</v>
      </c>
      <c r="D6" s="96">
        <v>11410.76</v>
      </c>
      <c r="E6" s="68"/>
      <c r="F6" s="76"/>
    </row>
    <row r="7" spans="1:7" s="73" customFormat="1" ht="24.75" customHeight="1">
      <c r="A7" s="83">
        <v>242522</v>
      </c>
      <c r="B7" s="85" t="s">
        <v>194</v>
      </c>
      <c r="C7" s="88" t="s">
        <v>195</v>
      </c>
      <c r="D7" s="97">
        <v>-10406.36</v>
      </c>
      <c r="E7" s="68"/>
      <c r="F7" s="76"/>
    </row>
    <row r="8" spans="1:7" s="73" customFormat="1" ht="24.75" customHeight="1">
      <c r="A8" s="84">
        <v>242888</v>
      </c>
      <c r="B8" s="86" t="s">
        <v>188</v>
      </c>
      <c r="C8" s="89" t="s">
        <v>189</v>
      </c>
      <c r="D8" s="98">
        <v>12076.66</v>
      </c>
      <c r="E8" s="68"/>
      <c r="F8" s="76"/>
    </row>
    <row r="9" spans="1:7" s="73" customFormat="1" ht="24.75" customHeight="1">
      <c r="A9" s="84">
        <v>242888</v>
      </c>
      <c r="B9" s="86" t="s">
        <v>190</v>
      </c>
      <c r="C9" s="89" t="s">
        <v>191</v>
      </c>
      <c r="D9" s="98">
        <v>44485.15</v>
      </c>
      <c r="E9" s="68"/>
      <c r="F9" s="76"/>
    </row>
    <row r="10" spans="1:7" s="73" customFormat="1" ht="24.75" customHeight="1">
      <c r="A10" s="83">
        <v>243253</v>
      </c>
      <c r="B10" s="85" t="s">
        <v>186</v>
      </c>
      <c r="C10" s="88" t="s">
        <v>187</v>
      </c>
      <c r="D10" s="98">
        <v>39113.660000000003</v>
      </c>
      <c r="E10" s="68"/>
      <c r="F10" s="76"/>
    </row>
    <row r="11" spans="1:7" s="108" customFormat="1" ht="24.75" customHeight="1">
      <c r="A11" s="103" t="s">
        <v>464</v>
      </c>
      <c r="B11" s="104" t="s">
        <v>464</v>
      </c>
      <c r="C11" s="105" t="s">
        <v>196</v>
      </c>
      <c r="D11" s="106">
        <v>-20189.07</v>
      </c>
      <c r="E11" s="107" t="s">
        <v>197</v>
      </c>
    </row>
    <row r="12" spans="1:7" s="73" customFormat="1" ht="24.75" customHeight="1">
      <c r="A12" s="92">
        <v>243618</v>
      </c>
      <c r="B12" s="93" t="s">
        <v>185</v>
      </c>
      <c r="C12" s="94" t="s">
        <v>183</v>
      </c>
      <c r="D12" s="99">
        <v>107874.36</v>
      </c>
      <c r="E12" s="68"/>
      <c r="F12" s="76"/>
    </row>
    <row r="13" spans="1:7" ht="24.75" customHeight="1" thickBot="1">
      <c r="A13" s="567" t="s">
        <v>4</v>
      </c>
      <c r="B13" s="568"/>
      <c r="C13" s="569"/>
      <c r="D13" s="82">
        <f>SUM(D6:D12)</f>
        <v>184365.15999999997</v>
      </c>
      <c r="E13" s="76"/>
    </row>
    <row r="14" spans="1:7" ht="24.75" customHeight="1" thickTop="1">
      <c r="A14" s="78"/>
      <c r="B14" s="79"/>
      <c r="C14" s="80" t="s">
        <v>16</v>
      </c>
      <c r="D14" s="100">
        <v>184365.16</v>
      </c>
      <c r="E14" s="76"/>
    </row>
    <row r="15" spans="1:7" ht="24.9" customHeight="1">
      <c r="C15" s="80" t="s">
        <v>11</v>
      </c>
      <c r="D15" s="101">
        <f>D13-D14</f>
        <v>0</v>
      </c>
    </row>
    <row r="16" spans="1:7" ht="24.9" customHeight="1"/>
    <row r="17" ht="24.9" customHeight="1"/>
    <row r="18" ht="24.9" customHeight="1"/>
    <row r="19" ht="24.9" customHeight="1"/>
    <row r="20" ht="24.9" customHeight="1"/>
    <row r="21" ht="24.9" customHeight="1"/>
    <row r="22" ht="24.9" customHeight="1"/>
    <row r="23" ht="24.9" customHeight="1"/>
    <row r="24" ht="24.9" customHeight="1"/>
    <row r="25" ht="24.9" customHeight="1"/>
    <row r="26" ht="24.9" customHeight="1"/>
    <row r="27" ht="24.9" customHeight="1"/>
    <row r="28" ht="24.9" customHeight="1"/>
    <row r="29" ht="24.9" customHeight="1"/>
    <row r="30" ht="24.9" customHeight="1"/>
    <row r="31" ht="24.9" customHeight="1"/>
    <row r="32" ht="24.9" customHeight="1"/>
    <row r="33" ht="24.9" customHeight="1"/>
    <row r="34" ht="24.9" customHeight="1"/>
    <row r="35" ht="24.9" customHeight="1"/>
    <row r="36" ht="24.9" customHeight="1"/>
    <row r="37" ht="24.9" customHeight="1"/>
    <row r="38" ht="24.9" customHeight="1"/>
    <row r="39" ht="24.9" customHeight="1"/>
    <row r="40" ht="24.9" customHeight="1"/>
    <row r="41" ht="24.9" customHeight="1"/>
    <row r="42" ht="24.9" customHeight="1"/>
    <row r="43" ht="24.9" customHeight="1"/>
    <row r="45" ht="24.9" customHeight="1"/>
    <row r="46" ht="24.9" customHeight="1"/>
  </sheetData>
  <mergeCells count="4">
    <mergeCell ref="A1:D1"/>
    <mergeCell ref="A2:D2"/>
    <mergeCell ref="A3:D3"/>
    <mergeCell ref="A13:C13"/>
  </mergeCells>
  <pageMargins left="0.7" right="0.7" top="0.75" bottom="0.75" header="0.3" footer="0.3"/>
  <pageSetup scale="75" orientation="portrait" horizontalDpi="0" verticalDpi="0" r:id="rId1"/>
  <colBreaks count="1" manualBreakCount="1">
    <brk id="4" max="1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C18AC-311C-41D5-A01F-7F987552548D}">
  <sheetPr>
    <tabColor rgb="FFFFC000"/>
    <pageSetUpPr fitToPage="1"/>
  </sheetPr>
  <dimension ref="A1:AK61"/>
  <sheetViews>
    <sheetView view="pageBreakPreview" zoomScale="70" zoomScaleNormal="70" zoomScaleSheetLayoutView="70" workbookViewId="0">
      <selection activeCell="L29" sqref="L29"/>
    </sheetView>
  </sheetViews>
  <sheetFormatPr defaultColWidth="8.875" defaultRowHeight="23.4" outlineLevelCol="1"/>
  <cols>
    <col min="1" max="1" width="1.875" style="470" customWidth="1"/>
    <col min="2" max="2" width="14" style="470" customWidth="1"/>
    <col min="3" max="3" width="21.25" style="471" customWidth="1"/>
    <col min="4" max="14" width="21.25" style="470" customWidth="1"/>
    <col min="15" max="15" width="34.5" style="470" customWidth="1"/>
    <col min="16" max="17" width="20.875" style="472" hidden="1" customWidth="1" outlineLevel="1"/>
    <col min="18" max="19" width="19.75" style="472" hidden="1" customWidth="1" outlineLevel="1"/>
    <col min="20" max="20" width="4.125" style="473" hidden="1" customWidth="1" outlineLevel="1"/>
    <col min="21" max="22" width="25.25" style="473" hidden="1" customWidth="1" outlineLevel="1"/>
    <col min="23" max="23" width="25.25" style="470" hidden="1" customWidth="1" outlineLevel="1"/>
    <col min="24" max="30" width="20.625" style="470" hidden="1" customWidth="1" outlineLevel="1"/>
    <col min="31" max="31" width="24.125" style="470" hidden="1" customWidth="1" outlineLevel="1"/>
    <col min="32" max="32" width="19.75" style="473" customWidth="1" collapsed="1"/>
    <col min="33" max="33" width="19.75" style="473" customWidth="1"/>
    <col min="34" max="34" width="14.25" style="473" bestFit="1" customWidth="1"/>
    <col min="35" max="35" width="7.125" style="470" customWidth="1"/>
    <col min="36" max="37" width="20.75" style="470" customWidth="1"/>
    <col min="38" max="16384" width="8.875" style="470"/>
  </cols>
  <sheetData>
    <row r="1" spans="1:37" s="473" customFormat="1">
      <c r="A1" s="470"/>
      <c r="B1" s="549" t="s">
        <v>17</v>
      </c>
      <c r="C1" s="471"/>
      <c r="D1" s="470"/>
      <c r="E1" s="470"/>
      <c r="F1" s="470"/>
      <c r="G1" s="470"/>
      <c r="H1" s="470"/>
      <c r="I1" s="470"/>
      <c r="J1" s="470"/>
      <c r="K1" s="470"/>
      <c r="L1" s="470"/>
      <c r="M1" s="470"/>
      <c r="N1" s="470"/>
      <c r="O1" s="470"/>
      <c r="P1" s="472"/>
      <c r="Q1" s="472"/>
      <c r="R1" s="472"/>
      <c r="S1" s="472"/>
      <c r="W1" s="470"/>
      <c r="X1" s="470"/>
      <c r="Y1" s="470"/>
      <c r="Z1" s="470"/>
      <c r="AA1" s="470"/>
      <c r="AB1" s="470"/>
      <c r="AC1" s="470"/>
      <c r="AD1" s="470"/>
      <c r="AE1" s="470"/>
      <c r="AI1" s="470"/>
      <c r="AJ1" s="470"/>
      <c r="AK1" s="470"/>
    </row>
    <row r="2" spans="1:37" s="473" customFormat="1">
      <c r="A2" s="470"/>
      <c r="B2" s="474" t="s">
        <v>738</v>
      </c>
      <c r="C2" s="471"/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2"/>
      <c r="Q2" s="472"/>
      <c r="R2" s="472"/>
      <c r="S2" s="472"/>
      <c r="W2" s="470"/>
      <c r="X2" s="470"/>
      <c r="Y2" s="470"/>
      <c r="Z2" s="470"/>
      <c r="AA2" s="470"/>
      <c r="AB2" s="470"/>
      <c r="AC2" s="470"/>
      <c r="AD2" s="470"/>
      <c r="AE2" s="470"/>
      <c r="AI2" s="470"/>
      <c r="AJ2" s="470"/>
      <c r="AK2" s="470"/>
    </row>
    <row r="3" spans="1:37" s="473" customFormat="1">
      <c r="A3" s="470"/>
      <c r="B3" s="475" t="str">
        <f>+'1113-01 SA KBANK 5639'!A3</f>
        <v>AS OF JULY 2024</v>
      </c>
      <c r="C3" s="471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2"/>
      <c r="Q3" s="472"/>
      <c r="R3" s="472"/>
      <c r="S3" s="472"/>
      <c r="W3" s="470"/>
      <c r="X3" s="470"/>
      <c r="Y3" s="470"/>
      <c r="Z3" s="470"/>
      <c r="AA3" s="470"/>
      <c r="AB3" s="470"/>
      <c r="AC3" s="470"/>
      <c r="AD3" s="470"/>
      <c r="AE3" s="470"/>
      <c r="AI3" s="470"/>
      <c r="AJ3" s="470"/>
      <c r="AK3" s="470"/>
    </row>
    <row r="4" spans="1:37" s="473" customFormat="1">
      <c r="A4" s="470"/>
      <c r="B4" s="475"/>
      <c r="C4" s="471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2"/>
      <c r="Q4" s="472"/>
      <c r="R4" s="472"/>
      <c r="S4" s="472"/>
      <c r="W4" s="470"/>
      <c r="X4" s="470"/>
      <c r="Y4" s="470"/>
      <c r="Z4" s="470"/>
      <c r="AA4" s="470"/>
      <c r="AB4" s="470"/>
      <c r="AC4" s="470"/>
      <c r="AD4" s="470"/>
      <c r="AE4" s="470"/>
      <c r="AI4" s="470"/>
      <c r="AJ4" s="470"/>
      <c r="AK4" s="470"/>
    </row>
    <row r="5" spans="1:37" s="473" customFormat="1">
      <c r="A5" s="470"/>
      <c r="B5" s="570" t="s">
        <v>827</v>
      </c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 t="s">
        <v>739</v>
      </c>
      <c r="Q5" s="570"/>
      <c r="R5" s="570"/>
      <c r="S5" s="570"/>
      <c r="T5" s="570" t="s">
        <v>740</v>
      </c>
      <c r="U5" s="570"/>
      <c r="V5" s="571"/>
      <c r="W5" s="571"/>
      <c r="X5" s="571"/>
      <c r="Y5" s="571"/>
      <c r="Z5" s="571"/>
      <c r="AA5" s="571"/>
      <c r="AB5" s="571"/>
      <c r="AC5" s="571"/>
      <c r="AD5" s="571"/>
      <c r="AE5" s="571"/>
      <c r="AI5" s="470"/>
      <c r="AJ5" s="470"/>
      <c r="AK5" s="470"/>
    </row>
    <row r="6" spans="1:37" s="473" customFormat="1" ht="6" customHeight="1">
      <c r="A6" s="470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7"/>
      <c r="Q6" s="477"/>
      <c r="R6" s="477"/>
      <c r="S6" s="477"/>
      <c r="T6" s="478"/>
      <c r="U6" s="478"/>
      <c r="V6" s="478"/>
      <c r="W6" s="470"/>
      <c r="X6" s="470"/>
      <c r="Y6" s="470"/>
      <c r="Z6" s="470"/>
      <c r="AA6" s="470"/>
      <c r="AB6" s="470"/>
      <c r="AC6" s="470"/>
      <c r="AD6" s="470"/>
      <c r="AE6" s="470"/>
      <c r="AI6" s="470"/>
      <c r="AJ6" s="470"/>
      <c r="AK6" s="470"/>
    </row>
    <row r="7" spans="1:37" s="473" customFormat="1" ht="24" thickBot="1">
      <c r="A7" s="470"/>
      <c r="B7" s="479"/>
      <c r="C7" s="572" t="s">
        <v>741</v>
      </c>
      <c r="D7" s="572"/>
      <c r="E7" s="572"/>
      <c r="F7" s="572"/>
      <c r="G7" s="572"/>
      <c r="H7" s="572" t="s">
        <v>742</v>
      </c>
      <c r="I7" s="572"/>
      <c r="J7" s="480"/>
      <c r="K7" s="481"/>
      <c r="L7" s="481"/>
      <c r="M7" s="470"/>
      <c r="N7" s="470"/>
      <c r="O7" s="470"/>
      <c r="P7" s="472"/>
      <c r="Q7" s="472"/>
      <c r="R7" s="472"/>
      <c r="S7" s="472"/>
      <c r="T7" s="472"/>
      <c r="U7" s="472"/>
      <c r="V7" s="472"/>
      <c r="W7" s="470"/>
      <c r="X7" s="470"/>
      <c r="Y7" s="470"/>
      <c r="Z7" s="470"/>
      <c r="AA7" s="470"/>
      <c r="AB7" s="470"/>
      <c r="AC7" s="470"/>
      <c r="AD7" s="470"/>
      <c r="AE7" s="470"/>
      <c r="AI7" s="470"/>
      <c r="AJ7" s="470"/>
      <c r="AK7" s="470"/>
    </row>
    <row r="8" spans="1:37" s="473" customFormat="1" ht="93.6">
      <c r="A8" s="470"/>
      <c r="B8" s="482"/>
      <c r="C8" s="483" t="s">
        <v>743</v>
      </c>
      <c r="D8" s="483" t="s">
        <v>744</v>
      </c>
      <c r="E8" s="483" t="s">
        <v>745</v>
      </c>
      <c r="F8" s="483" t="s">
        <v>746</v>
      </c>
      <c r="G8" s="483" t="s">
        <v>747</v>
      </c>
      <c r="H8" s="483" t="s">
        <v>748</v>
      </c>
      <c r="I8" s="483" t="s">
        <v>749</v>
      </c>
      <c r="J8" s="483" t="s">
        <v>750</v>
      </c>
      <c r="K8" s="483" t="s">
        <v>751</v>
      </c>
      <c r="L8" s="483" t="s">
        <v>752</v>
      </c>
      <c r="M8" s="483" t="s">
        <v>753</v>
      </c>
      <c r="N8" s="483" t="s">
        <v>754</v>
      </c>
      <c r="O8" s="482"/>
      <c r="P8" s="573" t="s">
        <v>755</v>
      </c>
      <c r="Q8" s="573"/>
      <c r="R8" s="573"/>
      <c r="S8" s="573"/>
      <c r="T8" s="482"/>
      <c r="U8" s="484" t="s">
        <v>756</v>
      </c>
      <c r="V8" s="482"/>
      <c r="W8" s="482"/>
      <c r="X8" s="574" t="s">
        <v>757</v>
      </c>
      <c r="Y8" s="575"/>
      <c r="Z8" s="575"/>
      <c r="AA8" s="575"/>
      <c r="AB8" s="575"/>
      <c r="AC8" s="575"/>
      <c r="AD8" s="576"/>
      <c r="AE8" s="482"/>
      <c r="AI8" s="470"/>
      <c r="AJ8" s="470"/>
      <c r="AK8" s="470"/>
    </row>
    <row r="9" spans="1:37" s="473" customFormat="1" ht="123.6" customHeight="1" thickBot="1">
      <c r="A9" s="470"/>
      <c r="B9" s="485" t="s">
        <v>758</v>
      </c>
      <c r="C9" s="485" t="s">
        <v>759</v>
      </c>
      <c r="D9" s="485" t="s">
        <v>760</v>
      </c>
      <c r="E9" s="485" t="s">
        <v>761</v>
      </c>
      <c r="F9" s="485" t="s">
        <v>762</v>
      </c>
      <c r="G9" s="485" t="s">
        <v>763</v>
      </c>
      <c r="H9" s="485" t="s">
        <v>764</v>
      </c>
      <c r="I9" s="485" t="s">
        <v>765</v>
      </c>
      <c r="J9" s="485" t="s">
        <v>766</v>
      </c>
      <c r="K9" s="485" t="s">
        <v>767</v>
      </c>
      <c r="L9" s="485" t="s">
        <v>768</v>
      </c>
      <c r="M9" s="485" t="s">
        <v>769</v>
      </c>
      <c r="N9" s="485" t="s">
        <v>770</v>
      </c>
      <c r="O9" s="485" t="s">
        <v>771</v>
      </c>
      <c r="P9" s="486" t="s">
        <v>759</v>
      </c>
      <c r="Q9" s="486" t="s">
        <v>760</v>
      </c>
      <c r="R9" s="486" t="s">
        <v>761</v>
      </c>
      <c r="S9" s="487" t="s">
        <v>762</v>
      </c>
      <c r="T9" s="485" t="s">
        <v>772</v>
      </c>
      <c r="U9" s="485" t="s">
        <v>773</v>
      </c>
      <c r="V9" s="485" t="s">
        <v>774</v>
      </c>
      <c r="W9" s="485" t="s">
        <v>775</v>
      </c>
      <c r="X9" s="488" t="s">
        <v>776</v>
      </c>
      <c r="Y9" s="488"/>
      <c r="Z9" s="488"/>
      <c r="AA9" s="488"/>
      <c r="AB9" s="488"/>
      <c r="AC9" s="488"/>
      <c r="AD9" s="488"/>
      <c r="AE9" s="485" t="s">
        <v>777</v>
      </c>
      <c r="AI9" s="470"/>
      <c r="AJ9" s="470"/>
      <c r="AK9" s="470"/>
    </row>
    <row r="10" spans="1:37" s="473" customFormat="1">
      <c r="A10" s="470"/>
      <c r="B10" s="489" t="s">
        <v>778</v>
      </c>
      <c r="C10" s="490">
        <f t="shared" ref="C10:C21" si="0">SUM(D10:F10)</f>
        <v>28629.46</v>
      </c>
      <c r="D10" s="491"/>
      <c r="E10" s="491"/>
      <c r="F10" s="491">
        <v>28629.46</v>
      </c>
      <c r="G10" s="491">
        <v>2004.06</v>
      </c>
      <c r="H10" s="491">
        <v>15000</v>
      </c>
      <c r="I10" s="491">
        <v>1050</v>
      </c>
      <c r="J10" s="491">
        <f>G10-I10</f>
        <v>954.06</v>
      </c>
      <c r="K10" s="491">
        <v>0</v>
      </c>
      <c r="L10" s="491">
        <f>+K10+J10</f>
        <v>954.06</v>
      </c>
      <c r="M10" s="491"/>
      <c r="N10" s="491"/>
      <c r="O10" s="492" t="s">
        <v>803</v>
      </c>
      <c r="P10" s="493">
        <f>SUM(Q10:S10)</f>
        <v>0</v>
      </c>
      <c r="Q10" s="493">
        <v>0</v>
      </c>
      <c r="R10" s="493">
        <v>0</v>
      </c>
      <c r="S10" s="493">
        <v>0</v>
      </c>
      <c r="T10" s="494"/>
      <c r="U10" s="494">
        <v>236349.81</v>
      </c>
      <c r="V10" s="494"/>
      <c r="W10" s="495">
        <f t="shared" ref="W10:W15" si="1">SUM(T10:V10)</f>
        <v>236349.81</v>
      </c>
      <c r="X10" s="496">
        <v>0</v>
      </c>
      <c r="Y10" s="496"/>
      <c r="Z10" s="496"/>
      <c r="AA10" s="496"/>
      <c r="AB10" s="496"/>
      <c r="AC10" s="496"/>
      <c r="AD10" s="496"/>
      <c r="AE10" s="496">
        <f t="shared" ref="AE10:AE21" si="2">SUM(W10:AD10)-C10</f>
        <v>207720.35</v>
      </c>
      <c r="AI10" s="470"/>
      <c r="AJ10" s="470"/>
      <c r="AK10" s="470"/>
    </row>
    <row r="11" spans="1:37" s="473" customFormat="1">
      <c r="A11" s="470"/>
      <c r="B11" s="489" t="s">
        <v>779</v>
      </c>
      <c r="C11" s="490">
        <f t="shared" si="0"/>
        <v>324704.06</v>
      </c>
      <c r="D11" s="491">
        <v>33032</v>
      </c>
      <c r="E11" s="491"/>
      <c r="F11" s="491">
        <v>291672.06</v>
      </c>
      <c r="G11" s="491">
        <v>20417.05</v>
      </c>
      <c r="H11" s="491">
        <v>15000</v>
      </c>
      <c r="I11" s="491">
        <v>1050</v>
      </c>
      <c r="J11" s="491">
        <f>G11-I11</f>
        <v>19367.05</v>
      </c>
      <c r="K11" s="491">
        <v>0</v>
      </c>
      <c r="L11" s="491">
        <f>J11+K11</f>
        <v>19367.05</v>
      </c>
      <c r="M11" s="491"/>
      <c r="N11" s="491"/>
      <c r="O11" s="492" t="s">
        <v>804</v>
      </c>
      <c r="P11" s="493">
        <f t="shared" ref="P11:P21" si="3">SUM(Q11:S11)</f>
        <v>0</v>
      </c>
      <c r="Q11" s="493">
        <v>0</v>
      </c>
      <c r="R11" s="493">
        <v>0</v>
      </c>
      <c r="S11" s="493">
        <v>0</v>
      </c>
      <c r="T11" s="494"/>
      <c r="U11" s="494">
        <v>194266.53</v>
      </c>
      <c r="V11" s="494"/>
      <c r="W11" s="495">
        <f>SUM(T11:V11)</f>
        <v>194266.53</v>
      </c>
      <c r="X11" s="496">
        <f t="shared" ref="X11:X21" si="4">-Y10</f>
        <v>0</v>
      </c>
      <c r="Y11" s="496"/>
      <c r="Z11" s="496"/>
      <c r="AA11" s="496"/>
      <c r="AB11" s="496"/>
      <c r="AC11" s="496"/>
      <c r="AD11" s="496"/>
      <c r="AE11" s="496">
        <f t="shared" si="2"/>
        <v>-130437.53</v>
      </c>
      <c r="AI11" s="470"/>
      <c r="AJ11" s="470"/>
      <c r="AK11" s="470"/>
    </row>
    <row r="12" spans="1:37" s="473" customFormat="1">
      <c r="A12" s="470"/>
      <c r="B12" s="489" t="s">
        <v>780</v>
      </c>
      <c r="C12" s="490">
        <f t="shared" si="0"/>
        <v>416024.03</v>
      </c>
      <c r="D12" s="491"/>
      <c r="E12" s="491"/>
      <c r="F12" s="491">
        <v>416024.03</v>
      </c>
      <c r="G12" s="491">
        <v>29121.69</v>
      </c>
      <c r="H12" s="491">
        <v>58270</v>
      </c>
      <c r="I12" s="491">
        <v>4078.9</v>
      </c>
      <c r="J12" s="491">
        <f t="shared" ref="J12:J21" si="5">G12-I12</f>
        <v>25042.789999999997</v>
      </c>
      <c r="K12" s="491">
        <v>0</v>
      </c>
      <c r="L12" s="491">
        <f>J12+K12</f>
        <v>25042.789999999997</v>
      </c>
      <c r="M12" s="491"/>
      <c r="N12" s="491"/>
      <c r="O12" s="492" t="s">
        <v>805</v>
      </c>
      <c r="P12" s="493">
        <f t="shared" si="3"/>
        <v>0</v>
      </c>
      <c r="Q12" s="493">
        <v>0</v>
      </c>
      <c r="R12" s="493">
        <v>0</v>
      </c>
      <c r="S12" s="493">
        <v>0</v>
      </c>
      <c r="T12" s="494"/>
      <c r="U12" s="494">
        <v>213697.03</v>
      </c>
      <c r="V12" s="494"/>
      <c r="W12" s="495">
        <f t="shared" si="1"/>
        <v>213697.03</v>
      </c>
      <c r="X12" s="496">
        <f>-Y11</f>
        <v>0</v>
      </c>
      <c r="Y12" s="496"/>
      <c r="Z12" s="496"/>
      <c r="AA12" s="496"/>
      <c r="AB12" s="496"/>
      <c r="AC12" s="496"/>
      <c r="AD12" s="496"/>
      <c r="AE12" s="496">
        <f t="shared" si="2"/>
        <v>-202327.00000000003</v>
      </c>
      <c r="AI12" s="470"/>
      <c r="AJ12" s="470"/>
      <c r="AK12" s="470"/>
    </row>
    <row r="13" spans="1:37" s="473" customFormat="1">
      <c r="A13" s="470"/>
      <c r="B13" s="489" t="s">
        <v>781</v>
      </c>
      <c r="C13" s="490">
        <f t="shared" si="0"/>
        <v>253208.5</v>
      </c>
      <c r="D13" s="491">
        <v>174020</v>
      </c>
      <c r="E13" s="491"/>
      <c r="F13" s="491">
        <v>79188.5</v>
      </c>
      <c r="G13" s="491">
        <v>5543.16</v>
      </c>
      <c r="H13" s="491">
        <v>15000</v>
      </c>
      <c r="I13" s="491">
        <v>1050</v>
      </c>
      <c r="J13" s="491">
        <f t="shared" si="5"/>
        <v>4493.16</v>
      </c>
      <c r="K13" s="491">
        <v>0</v>
      </c>
      <c r="L13" s="491">
        <f t="shared" ref="L13:L21" si="6">J13+K13</f>
        <v>4493.16</v>
      </c>
      <c r="M13" s="491"/>
      <c r="N13" s="491"/>
      <c r="O13" s="492" t="s">
        <v>806</v>
      </c>
      <c r="P13" s="493">
        <f t="shared" si="3"/>
        <v>0</v>
      </c>
      <c r="Q13" s="493">
        <v>0</v>
      </c>
      <c r="R13" s="493">
        <v>0</v>
      </c>
      <c r="S13" s="493">
        <v>0</v>
      </c>
      <c r="T13" s="494"/>
      <c r="U13" s="494">
        <v>178788.53</v>
      </c>
      <c r="V13" s="494"/>
      <c r="W13" s="495">
        <f t="shared" si="1"/>
        <v>178788.53</v>
      </c>
      <c r="X13" s="496">
        <f t="shared" si="4"/>
        <v>0</v>
      </c>
      <c r="Y13" s="496"/>
      <c r="Z13" s="496"/>
      <c r="AA13" s="496"/>
      <c r="AB13" s="496"/>
      <c r="AC13" s="496"/>
      <c r="AD13" s="496"/>
      <c r="AE13" s="496">
        <f t="shared" si="2"/>
        <v>-74419.97</v>
      </c>
      <c r="AI13" s="470"/>
      <c r="AJ13" s="470"/>
      <c r="AK13" s="470"/>
    </row>
    <row r="14" spans="1:37" s="473" customFormat="1">
      <c r="A14" s="470"/>
      <c r="B14" s="489" t="s">
        <v>782</v>
      </c>
      <c r="C14" s="490">
        <f t="shared" si="0"/>
        <v>672387.59000000008</v>
      </c>
      <c r="D14" s="491">
        <v>263008</v>
      </c>
      <c r="E14" s="491"/>
      <c r="F14" s="491">
        <v>409379.59</v>
      </c>
      <c r="G14" s="491">
        <v>28656.59</v>
      </c>
      <c r="H14" s="491">
        <v>20021.18</v>
      </c>
      <c r="I14" s="491">
        <v>1401.48</v>
      </c>
      <c r="J14" s="491">
        <f t="shared" si="5"/>
        <v>27255.11</v>
      </c>
      <c r="K14" s="491">
        <v>0</v>
      </c>
      <c r="L14" s="491">
        <f t="shared" si="6"/>
        <v>27255.11</v>
      </c>
      <c r="M14" s="491"/>
      <c r="N14" s="491"/>
      <c r="O14" s="492" t="s">
        <v>807</v>
      </c>
      <c r="P14" s="493">
        <f t="shared" si="3"/>
        <v>0</v>
      </c>
      <c r="Q14" s="493">
        <v>0</v>
      </c>
      <c r="R14" s="493">
        <v>0</v>
      </c>
      <c r="S14" s="493">
        <v>0</v>
      </c>
      <c r="T14" s="494"/>
      <c r="U14" s="494">
        <v>727555.93</v>
      </c>
      <c r="V14" s="494"/>
      <c r="W14" s="495">
        <f t="shared" si="1"/>
        <v>727555.93</v>
      </c>
      <c r="X14" s="496">
        <f t="shared" si="4"/>
        <v>0</v>
      </c>
      <c r="Y14" s="496"/>
      <c r="Z14" s="496"/>
      <c r="AA14" s="496"/>
      <c r="AB14" s="496"/>
      <c r="AC14" s="496"/>
      <c r="AD14" s="496"/>
      <c r="AE14" s="496">
        <f t="shared" si="2"/>
        <v>55168.339999999967</v>
      </c>
      <c r="AI14" s="470"/>
      <c r="AJ14" s="470"/>
      <c r="AK14" s="470"/>
    </row>
    <row r="15" spans="1:37">
      <c r="B15" s="489" t="s">
        <v>783</v>
      </c>
      <c r="C15" s="490">
        <f t="shared" si="0"/>
        <v>615323.03</v>
      </c>
      <c r="D15" s="491">
        <v>52461</v>
      </c>
      <c r="E15" s="491"/>
      <c r="F15" s="491">
        <v>562862.03</v>
      </c>
      <c r="G15" s="491">
        <v>39400.35</v>
      </c>
      <c r="H15" s="491">
        <v>34674.35</v>
      </c>
      <c r="I15" s="491">
        <v>2427.1999999999998</v>
      </c>
      <c r="J15" s="491">
        <f t="shared" si="5"/>
        <v>36973.15</v>
      </c>
      <c r="K15" s="491">
        <v>0</v>
      </c>
      <c r="L15" s="491">
        <f t="shared" si="6"/>
        <v>36973.15</v>
      </c>
      <c r="M15" s="491"/>
      <c r="N15" s="491"/>
      <c r="O15" s="492" t="s">
        <v>808</v>
      </c>
      <c r="P15" s="493">
        <f>SUM(Q15:S15)</f>
        <v>0</v>
      </c>
      <c r="Q15" s="493">
        <v>0</v>
      </c>
      <c r="R15" s="493">
        <v>0</v>
      </c>
      <c r="S15" s="493">
        <v>0</v>
      </c>
      <c r="T15" s="494"/>
      <c r="U15" s="494">
        <v>189736.43</v>
      </c>
      <c r="V15" s="494"/>
      <c r="W15" s="495">
        <f t="shared" si="1"/>
        <v>189736.43</v>
      </c>
      <c r="X15" s="496">
        <f t="shared" si="4"/>
        <v>0</v>
      </c>
      <c r="Y15" s="496"/>
      <c r="Z15" s="496"/>
      <c r="AA15" s="496"/>
      <c r="AB15" s="496"/>
      <c r="AC15" s="496"/>
      <c r="AD15" s="496"/>
      <c r="AE15" s="496">
        <f t="shared" si="2"/>
        <v>-425586.60000000003</v>
      </c>
    </row>
    <row r="16" spans="1:37">
      <c r="B16" s="489" t="s">
        <v>784</v>
      </c>
      <c r="C16" s="490">
        <f t="shared" si="0"/>
        <v>206528.53</v>
      </c>
      <c r="D16" s="491">
        <v>37830</v>
      </c>
      <c r="E16" s="491"/>
      <c r="F16" s="491">
        <v>168698.53</v>
      </c>
      <c r="G16" s="491">
        <v>11808.9</v>
      </c>
      <c r="H16" s="491">
        <v>33653.769999999997</v>
      </c>
      <c r="I16" s="491">
        <v>2355.7600000000002</v>
      </c>
      <c r="J16" s="491">
        <f t="shared" si="5"/>
        <v>9453.14</v>
      </c>
      <c r="K16" s="491">
        <v>0</v>
      </c>
      <c r="L16" s="491">
        <f t="shared" si="6"/>
        <v>9453.14</v>
      </c>
      <c r="M16" s="491"/>
      <c r="N16" s="491"/>
      <c r="O16" s="492" t="s">
        <v>809</v>
      </c>
      <c r="P16" s="493">
        <f t="shared" si="3"/>
        <v>0</v>
      </c>
      <c r="Q16" s="493">
        <v>0</v>
      </c>
      <c r="R16" s="493">
        <v>0</v>
      </c>
      <c r="S16" s="493">
        <v>0</v>
      </c>
      <c r="T16" s="494"/>
      <c r="U16" s="494">
        <v>437408.53</v>
      </c>
      <c r="V16" s="494"/>
      <c r="W16" s="495">
        <f t="shared" ref="W16:W21" si="7">SUM(T16:V16)</f>
        <v>437408.53</v>
      </c>
      <c r="X16" s="496">
        <f t="shared" si="4"/>
        <v>0</v>
      </c>
      <c r="Y16" s="496"/>
      <c r="Z16" s="496"/>
      <c r="AA16" s="496"/>
      <c r="AB16" s="496"/>
      <c r="AC16" s="496"/>
      <c r="AD16" s="496"/>
      <c r="AE16" s="496">
        <f t="shared" si="2"/>
        <v>230880.00000000003</v>
      </c>
    </row>
    <row r="17" spans="1:35">
      <c r="B17" s="489" t="s">
        <v>785</v>
      </c>
      <c r="C17" s="490">
        <f t="shared" si="0"/>
        <v>103297.66</v>
      </c>
      <c r="D17" s="491">
        <v>62586.5</v>
      </c>
      <c r="E17" s="491"/>
      <c r="F17" s="491">
        <v>40711.160000000003</v>
      </c>
      <c r="G17" s="491">
        <v>2849.78</v>
      </c>
      <c r="H17" s="491">
        <v>15000</v>
      </c>
      <c r="I17" s="491">
        <v>1050</v>
      </c>
      <c r="J17" s="491">
        <f t="shared" si="5"/>
        <v>1799.7800000000002</v>
      </c>
      <c r="K17" s="491">
        <v>0</v>
      </c>
      <c r="L17" s="491">
        <f t="shared" si="6"/>
        <v>1799.7800000000002</v>
      </c>
      <c r="M17" s="491"/>
      <c r="N17" s="491"/>
      <c r="O17" s="492" t="s">
        <v>810</v>
      </c>
      <c r="P17" s="493">
        <f>SUM(Q17:S17)</f>
        <v>0</v>
      </c>
      <c r="Q17" s="493">
        <v>0</v>
      </c>
      <c r="R17" s="493">
        <v>0</v>
      </c>
      <c r="S17" s="493">
        <v>0</v>
      </c>
      <c r="T17" s="494"/>
      <c r="U17" s="494">
        <v>177131.53</v>
      </c>
      <c r="V17" s="494"/>
      <c r="W17" s="495">
        <f t="shared" si="7"/>
        <v>177131.53</v>
      </c>
      <c r="X17" s="496">
        <f t="shared" si="4"/>
        <v>0</v>
      </c>
      <c r="Y17" s="496"/>
      <c r="Z17" s="496"/>
      <c r="AA17" s="496"/>
      <c r="AB17" s="496"/>
      <c r="AC17" s="496"/>
      <c r="AD17" s="496"/>
      <c r="AE17" s="496">
        <f t="shared" si="2"/>
        <v>73833.87</v>
      </c>
    </row>
    <row r="18" spans="1:35">
      <c r="B18" s="489" t="s">
        <v>786</v>
      </c>
      <c r="C18" s="490">
        <f t="shared" si="0"/>
        <v>0</v>
      </c>
      <c r="D18" s="491"/>
      <c r="E18" s="491"/>
      <c r="F18" s="491"/>
      <c r="G18" s="491"/>
      <c r="H18" s="491"/>
      <c r="I18" s="491"/>
      <c r="J18" s="491">
        <f t="shared" si="5"/>
        <v>0</v>
      </c>
      <c r="K18" s="491">
        <v>0</v>
      </c>
      <c r="L18" s="491">
        <f t="shared" si="6"/>
        <v>0</v>
      </c>
      <c r="M18" s="491"/>
      <c r="N18" s="491"/>
      <c r="O18" s="492"/>
      <c r="P18" s="493">
        <f t="shared" si="3"/>
        <v>0</v>
      </c>
      <c r="Q18" s="493">
        <v>0</v>
      </c>
      <c r="R18" s="493">
        <v>0</v>
      </c>
      <c r="S18" s="493">
        <v>0</v>
      </c>
      <c r="T18" s="494"/>
      <c r="U18" s="494">
        <v>193055.93</v>
      </c>
      <c r="V18" s="494"/>
      <c r="W18" s="495">
        <f t="shared" si="7"/>
        <v>193055.93</v>
      </c>
      <c r="X18" s="496">
        <f t="shared" si="4"/>
        <v>0</v>
      </c>
      <c r="Y18" s="496"/>
      <c r="Z18" s="496"/>
      <c r="AA18" s="496"/>
      <c r="AB18" s="496"/>
      <c r="AC18" s="496"/>
      <c r="AD18" s="496"/>
      <c r="AE18" s="496">
        <f t="shared" si="2"/>
        <v>193055.93</v>
      </c>
    </row>
    <row r="19" spans="1:35">
      <c r="B19" s="489" t="s">
        <v>787</v>
      </c>
      <c r="C19" s="490">
        <f t="shared" si="0"/>
        <v>0</v>
      </c>
      <c r="D19" s="491"/>
      <c r="E19" s="491"/>
      <c r="F19" s="491"/>
      <c r="G19" s="491"/>
      <c r="H19" s="491"/>
      <c r="I19" s="491"/>
      <c r="J19" s="491">
        <f t="shared" si="5"/>
        <v>0</v>
      </c>
      <c r="K19" s="491">
        <v>0</v>
      </c>
      <c r="L19" s="491">
        <f t="shared" si="6"/>
        <v>0</v>
      </c>
      <c r="M19" s="491"/>
      <c r="N19" s="491"/>
      <c r="O19" s="492"/>
      <c r="P19" s="493">
        <f t="shared" si="3"/>
        <v>0</v>
      </c>
      <c r="Q19" s="493">
        <v>0</v>
      </c>
      <c r="R19" s="493">
        <v>0</v>
      </c>
      <c r="S19" s="493">
        <v>0</v>
      </c>
      <c r="T19" s="490"/>
      <c r="U19" s="494">
        <v>407801.06</v>
      </c>
      <c r="V19" s="494"/>
      <c r="W19" s="495">
        <f t="shared" si="7"/>
        <v>407801.06</v>
      </c>
      <c r="X19" s="496">
        <f>-Y18</f>
        <v>0</v>
      </c>
      <c r="Y19" s="496"/>
      <c r="Z19" s="496"/>
      <c r="AA19" s="491"/>
      <c r="AB19" s="491"/>
      <c r="AC19" s="491"/>
      <c r="AD19" s="496"/>
      <c r="AE19" s="496">
        <f t="shared" si="2"/>
        <v>407801.06</v>
      </c>
    </row>
    <row r="20" spans="1:35">
      <c r="B20" s="489" t="s">
        <v>788</v>
      </c>
      <c r="C20" s="490">
        <f t="shared" si="0"/>
        <v>0</v>
      </c>
      <c r="D20" s="491"/>
      <c r="E20" s="491"/>
      <c r="F20" s="491"/>
      <c r="G20" s="491"/>
      <c r="H20" s="491"/>
      <c r="I20" s="491"/>
      <c r="J20" s="491">
        <f t="shared" si="5"/>
        <v>0</v>
      </c>
      <c r="K20" s="491">
        <v>0</v>
      </c>
      <c r="L20" s="491">
        <f t="shared" si="6"/>
        <v>0</v>
      </c>
      <c r="M20" s="491"/>
      <c r="N20" s="491"/>
      <c r="O20" s="492"/>
      <c r="P20" s="493">
        <f t="shared" si="3"/>
        <v>0</v>
      </c>
      <c r="Q20" s="493">
        <v>0</v>
      </c>
      <c r="R20" s="493">
        <v>0</v>
      </c>
      <c r="S20" s="493">
        <v>0</v>
      </c>
      <c r="T20" s="490"/>
      <c r="U20" s="494">
        <v>408767.53</v>
      </c>
      <c r="V20" s="494"/>
      <c r="W20" s="495">
        <f t="shared" si="7"/>
        <v>408767.53</v>
      </c>
      <c r="X20" s="496">
        <f>-Y19</f>
        <v>0</v>
      </c>
      <c r="Y20" s="496"/>
      <c r="Z20" s="496"/>
      <c r="AA20" s="491"/>
      <c r="AB20" s="491"/>
      <c r="AC20" s="491"/>
      <c r="AD20" s="496"/>
      <c r="AE20" s="496">
        <f t="shared" si="2"/>
        <v>408767.53</v>
      </c>
      <c r="AI20" s="473"/>
    </row>
    <row r="21" spans="1:35" ht="24" thickBot="1">
      <c r="B21" s="497" t="s">
        <v>789</v>
      </c>
      <c r="C21" s="490">
        <f t="shared" si="0"/>
        <v>0</v>
      </c>
      <c r="D21" s="498"/>
      <c r="E21" s="498"/>
      <c r="F21" s="498"/>
      <c r="G21" s="498"/>
      <c r="H21" s="498"/>
      <c r="I21" s="498"/>
      <c r="J21" s="491">
        <f t="shared" si="5"/>
        <v>0</v>
      </c>
      <c r="K21" s="491">
        <v>0</v>
      </c>
      <c r="L21" s="491">
        <f t="shared" si="6"/>
        <v>0</v>
      </c>
      <c r="M21" s="498">
        <v>0</v>
      </c>
      <c r="N21" s="498">
        <v>0</v>
      </c>
      <c r="O21" s="499"/>
      <c r="P21" s="500">
        <f t="shared" si="3"/>
        <v>0</v>
      </c>
      <c r="Q21" s="500">
        <v>0</v>
      </c>
      <c r="R21" s="500">
        <v>0</v>
      </c>
      <c r="S21" s="500">
        <v>0</v>
      </c>
      <c r="T21" s="490"/>
      <c r="U21" s="494">
        <v>1831945.52</v>
      </c>
      <c r="V21" s="501"/>
      <c r="W21" s="502">
        <f t="shared" si="7"/>
        <v>1831945.52</v>
      </c>
      <c r="X21" s="496">
        <f t="shared" si="4"/>
        <v>0</v>
      </c>
      <c r="Y21" s="503"/>
      <c r="Z21" s="503"/>
      <c r="AA21" s="496"/>
      <c r="AB21" s="503"/>
      <c r="AC21" s="503"/>
      <c r="AD21" s="502"/>
      <c r="AE21" s="496">
        <f t="shared" si="2"/>
        <v>1831945.52</v>
      </c>
      <c r="AI21" s="473"/>
    </row>
    <row r="22" spans="1:35" ht="24" thickBot="1">
      <c r="A22" s="504"/>
      <c r="B22" s="505" t="s">
        <v>4</v>
      </c>
      <c r="C22" s="506">
        <f t="shared" ref="C22:N22" si="8">SUM(C10:C21)</f>
        <v>2620102.86</v>
      </c>
      <c r="D22" s="506">
        <f t="shared" si="8"/>
        <v>622937.5</v>
      </c>
      <c r="E22" s="506">
        <f t="shared" si="8"/>
        <v>0</v>
      </c>
      <c r="F22" s="506">
        <f t="shared" si="8"/>
        <v>1997165.36</v>
      </c>
      <c r="G22" s="506">
        <f t="shared" si="8"/>
        <v>139801.57999999999</v>
      </c>
      <c r="H22" s="506">
        <f t="shared" si="8"/>
        <v>206619.3</v>
      </c>
      <c r="I22" s="506">
        <f t="shared" si="8"/>
        <v>14463.339999999998</v>
      </c>
      <c r="J22" s="506">
        <f t="shared" si="8"/>
        <v>125338.24000000001</v>
      </c>
      <c r="K22" s="506">
        <f t="shared" si="8"/>
        <v>0</v>
      </c>
      <c r="L22" s="506">
        <f t="shared" si="8"/>
        <v>125338.24000000001</v>
      </c>
      <c r="M22" s="506">
        <f t="shared" si="8"/>
        <v>0</v>
      </c>
      <c r="N22" s="506">
        <f t="shared" si="8"/>
        <v>0</v>
      </c>
      <c r="O22" s="507"/>
      <c r="P22" s="508">
        <f>SUM(P10:P21)</f>
        <v>0</v>
      </c>
      <c r="Q22" s="508">
        <f>SUM(Q10:Q21)</f>
        <v>0</v>
      </c>
      <c r="R22" s="509">
        <f>SUM(R10:R21)</f>
        <v>0</v>
      </c>
      <c r="S22" s="509"/>
      <c r="T22" s="509">
        <f>SUM(T10:T21)</f>
        <v>0</v>
      </c>
      <c r="U22" s="509">
        <f>SUM(U10:U21)</f>
        <v>5196504.3599999994</v>
      </c>
      <c r="V22" s="509">
        <f>SUM(V10:V21)</f>
        <v>0</v>
      </c>
      <c r="W22" s="509">
        <f>SUM(W10:W21)</f>
        <v>5196504.3599999994</v>
      </c>
      <c r="X22" s="510">
        <f t="shared" ref="X22:AC22" si="9">SUM(X10:X21)</f>
        <v>0</v>
      </c>
      <c r="Y22" s="511">
        <f t="shared" si="9"/>
        <v>0</v>
      </c>
      <c r="Z22" s="510">
        <f t="shared" si="9"/>
        <v>0</v>
      </c>
      <c r="AA22" s="510">
        <f t="shared" si="9"/>
        <v>0</v>
      </c>
      <c r="AB22" s="510">
        <f t="shared" si="9"/>
        <v>0</v>
      </c>
      <c r="AC22" s="510">
        <f t="shared" si="9"/>
        <v>0</v>
      </c>
      <c r="AD22" s="509">
        <f>SUM(AD10:AD21)</f>
        <v>0</v>
      </c>
      <c r="AE22" s="510">
        <f>SUM(AE10:AE21)</f>
        <v>2576401.5</v>
      </c>
      <c r="AF22" s="472"/>
      <c r="AG22" s="472"/>
      <c r="AH22" s="472"/>
    </row>
    <row r="23" spans="1:35" ht="25.8" customHeight="1">
      <c r="C23" s="512"/>
      <c r="D23" s="513"/>
      <c r="E23" s="512"/>
      <c r="F23" s="512"/>
      <c r="O23" s="514"/>
      <c r="P23" s="515"/>
      <c r="Q23" s="515"/>
      <c r="R23" s="515"/>
      <c r="S23" s="515"/>
      <c r="T23" s="516"/>
      <c r="U23" s="516"/>
      <c r="V23" s="472"/>
      <c r="Y23" s="517">
        <f>+X22+Y22</f>
        <v>0</v>
      </c>
      <c r="Z23" s="517"/>
      <c r="AF23" s="472"/>
      <c r="AG23" s="472"/>
      <c r="AH23" s="472"/>
    </row>
    <row r="24" spans="1:35" ht="25.8" customHeight="1">
      <c r="C24" s="518" t="s">
        <v>545</v>
      </c>
      <c r="D24" s="470" t="s">
        <v>811</v>
      </c>
      <c r="E24" s="512"/>
      <c r="G24" s="519">
        <v>1457900.17</v>
      </c>
      <c r="O24" s="504"/>
      <c r="P24" s="515"/>
      <c r="Q24" s="515"/>
      <c r="R24" s="515"/>
      <c r="S24" s="515"/>
      <c r="T24" s="518"/>
      <c r="U24" s="520"/>
      <c r="V24" s="521"/>
      <c r="W24" s="522"/>
      <c r="AE24" s="522"/>
    </row>
    <row r="25" spans="1:35" ht="25.8" customHeight="1">
      <c r="C25" s="518" t="s">
        <v>546</v>
      </c>
      <c r="D25" s="470" t="s">
        <v>620</v>
      </c>
      <c r="E25" s="521"/>
      <c r="G25" s="519">
        <v>263358</v>
      </c>
      <c r="P25" s="470"/>
      <c r="Q25" s="470"/>
      <c r="R25" s="470"/>
      <c r="S25" s="470"/>
      <c r="T25" s="470"/>
      <c r="U25" s="470"/>
      <c r="V25" s="470"/>
    </row>
    <row r="26" spans="1:35" ht="25.8" customHeight="1">
      <c r="C26" s="518" t="s">
        <v>547</v>
      </c>
      <c r="D26" s="523"/>
      <c r="E26" s="524"/>
      <c r="G26" s="525">
        <v>1060836.9099999999</v>
      </c>
      <c r="P26" s="470"/>
      <c r="Q26" s="470"/>
      <c r="R26" s="470"/>
      <c r="S26" s="470"/>
      <c r="T26" s="470"/>
      <c r="U26" s="470"/>
      <c r="V26" s="470"/>
    </row>
    <row r="27" spans="1:35" ht="25.8" customHeight="1">
      <c r="B27" s="526"/>
      <c r="C27" s="527"/>
      <c r="D27" s="523"/>
      <c r="E27" s="524"/>
      <c r="G27" s="528">
        <f>SUM(G24:G26)</f>
        <v>2782095.08</v>
      </c>
      <c r="H27" s="529"/>
      <c r="P27" s="470"/>
      <c r="Q27" s="470"/>
      <c r="R27" s="470"/>
      <c r="S27" s="470"/>
      <c r="T27" s="470"/>
      <c r="U27" s="470"/>
      <c r="V27" s="470"/>
    </row>
    <row r="28" spans="1:35" ht="25.8" customHeight="1">
      <c r="B28" s="530"/>
      <c r="C28" s="518" t="s">
        <v>506</v>
      </c>
      <c r="D28" s="470" t="s">
        <v>812</v>
      </c>
      <c r="E28" s="531"/>
      <c r="F28" s="470" t="s">
        <v>814</v>
      </c>
      <c r="G28" s="528">
        <f>+ROUND((H28*100)/107,2)</f>
        <v>191466.46</v>
      </c>
      <c r="H28" s="528">
        <f>+'1130-01 AR - TRADE (BF)'!D17</f>
        <v>204869.11</v>
      </c>
      <c r="I28" s="470" t="s">
        <v>826</v>
      </c>
      <c r="K28" s="531"/>
      <c r="L28" s="531"/>
      <c r="M28" s="531"/>
      <c r="P28" s="470"/>
      <c r="Q28" s="470"/>
      <c r="R28" s="470"/>
      <c r="S28" s="470"/>
      <c r="T28" s="470"/>
      <c r="U28" s="470"/>
      <c r="V28" s="470"/>
    </row>
    <row r="29" spans="1:35" ht="25.8" customHeight="1">
      <c r="B29" s="530"/>
      <c r="C29" s="518" t="s">
        <v>506</v>
      </c>
      <c r="D29" s="470" t="s">
        <v>812</v>
      </c>
      <c r="E29" s="531"/>
      <c r="F29" s="470" t="s">
        <v>815</v>
      </c>
      <c r="G29" s="528">
        <f>+'1130-01 AR - TRADE (BF)'!D18</f>
        <v>1484715.5300000003</v>
      </c>
      <c r="H29" s="528"/>
      <c r="K29" s="531"/>
      <c r="L29" s="531"/>
      <c r="M29" s="531"/>
      <c r="P29" s="470"/>
      <c r="Q29" s="470"/>
      <c r="R29" s="470"/>
      <c r="S29" s="470"/>
      <c r="T29" s="470"/>
      <c r="U29" s="470"/>
      <c r="V29" s="470"/>
    </row>
    <row r="30" spans="1:35" ht="25.8" customHeight="1">
      <c r="B30" s="531"/>
      <c r="C30" s="518" t="s">
        <v>506</v>
      </c>
      <c r="D30" s="470" t="s">
        <v>813</v>
      </c>
      <c r="E30" s="531"/>
      <c r="F30" s="470" t="s">
        <v>814</v>
      </c>
      <c r="G30" s="528">
        <f>+ROUND((H30*100)/107,2)</f>
        <v>-411337.36</v>
      </c>
      <c r="H30" s="528">
        <f>-+'1130-01 AR - TRADE'!F26</f>
        <v>-440130.97</v>
      </c>
      <c r="I30" s="470" t="s">
        <v>826</v>
      </c>
      <c r="K30" s="531"/>
      <c r="L30" s="531"/>
      <c r="M30" s="531"/>
      <c r="P30" s="470"/>
      <c r="Q30" s="470"/>
      <c r="R30" s="470"/>
      <c r="S30" s="470"/>
      <c r="T30" s="470"/>
      <c r="U30" s="470"/>
      <c r="V30" s="470"/>
    </row>
    <row r="31" spans="1:35" ht="25.8" customHeight="1">
      <c r="B31" s="531"/>
      <c r="C31" s="518" t="s">
        <v>506</v>
      </c>
      <c r="D31" s="470" t="s">
        <v>813</v>
      </c>
      <c r="E31" s="531"/>
      <c r="F31" s="470" t="s">
        <v>815</v>
      </c>
      <c r="G31" s="532">
        <f>-'1130-01 AR - TRADE'!F25</f>
        <v>-1530134.53</v>
      </c>
      <c r="H31" s="528"/>
      <c r="K31" s="531"/>
      <c r="L31" s="531"/>
      <c r="M31" s="531"/>
      <c r="P31" s="470"/>
      <c r="Q31" s="470"/>
      <c r="R31" s="470"/>
      <c r="S31" s="470"/>
      <c r="T31" s="470"/>
      <c r="U31" s="470"/>
      <c r="V31" s="470"/>
    </row>
    <row r="32" spans="1:35" ht="25.8" customHeight="1">
      <c r="B32" s="531"/>
      <c r="C32" s="531"/>
      <c r="D32" s="531"/>
      <c r="E32" s="531"/>
      <c r="G32" s="528">
        <f>SUM(G27:G31)</f>
        <v>2516805.1800000006</v>
      </c>
      <c r="H32" s="531"/>
      <c r="K32" s="531"/>
      <c r="L32" s="531"/>
      <c r="M32" s="531"/>
      <c r="P32" s="470"/>
      <c r="Q32" s="470"/>
      <c r="R32" s="470"/>
      <c r="S32" s="470"/>
      <c r="T32" s="470"/>
      <c r="U32" s="470"/>
      <c r="V32" s="470"/>
    </row>
    <row r="33" spans="1:37" s="473" customFormat="1" ht="25.8" customHeight="1">
      <c r="A33" s="470"/>
      <c r="B33" s="531"/>
      <c r="C33" s="531"/>
      <c r="D33" s="531"/>
      <c r="E33" s="531"/>
      <c r="F33" s="473" t="s">
        <v>825</v>
      </c>
      <c r="G33" s="528">
        <f>SUM(C10:C16)</f>
        <v>2516805.1999999997</v>
      </c>
      <c r="H33" s="531"/>
      <c r="K33" s="531"/>
      <c r="L33" s="531"/>
      <c r="M33" s="531"/>
      <c r="N33" s="470"/>
      <c r="AI33" s="470"/>
      <c r="AJ33" s="470"/>
      <c r="AK33" s="470"/>
    </row>
    <row r="34" spans="1:37" s="473" customFormat="1" ht="25.8" customHeight="1" thickBot="1">
      <c r="A34" s="470"/>
      <c r="B34" s="531"/>
      <c r="C34" s="531"/>
      <c r="D34" s="531"/>
      <c r="E34" s="531"/>
      <c r="F34" s="533" t="s">
        <v>777</v>
      </c>
      <c r="G34" s="534">
        <f>+G32-G33</f>
        <v>-1.9999999087303877E-2</v>
      </c>
      <c r="H34" s="531"/>
      <c r="K34" s="531"/>
      <c r="L34" s="531"/>
      <c r="M34" s="531"/>
      <c r="N34" s="470"/>
      <c r="AI34" s="470"/>
      <c r="AJ34" s="470"/>
      <c r="AK34" s="470"/>
    </row>
    <row r="35" spans="1:37" s="473" customFormat="1" ht="25.8" customHeight="1" thickTop="1">
      <c r="A35" s="470"/>
      <c r="B35" s="531"/>
      <c r="C35" s="531"/>
      <c r="D35" s="531"/>
      <c r="E35" s="531"/>
      <c r="F35" s="531"/>
      <c r="G35" s="531"/>
      <c r="H35" s="531"/>
      <c r="I35" s="531"/>
      <c r="J35" s="531"/>
      <c r="K35" s="531"/>
      <c r="L35" s="531"/>
      <c r="M35" s="531"/>
      <c r="N35" s="470"/>
      <c r="AI35" s="470"/>
      <c r="AJ35" s="470"/>
      <c r="AK35" s="470"/>
    </row>
    <row r="36" spans="1:37" s="473" customFormat="1" ht="26.25" customHeight="1">
      <c r="A36" s="470"/>
      <c r="B36" s="530"/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470"/>
      <c r="AI36" s="470"/>
      <c r="AJ36" s="470"/>
      <c r="AK36" s="470"/>
    </row>
    <row r="37" spans="1:37" s="473" customFormat="1" ht="28.8" customHeight="1">
      <c r="A37" s="470"/>
      <c r="B37" s="530"/>
      <c r="C37" s="530"/>
      <c r="D37" s="530"/>
      <c r="E37" s="530"/>
      <c r="F37" s="530"/>
      <c r="G37" s="530"/>
      <c r="H37" s="530"/>
      <c r="I37" s="530"/>
      <c r="J37" s="530"/>
      <c r="K37" s="530"/>
      <c r="L37" s="530"/>
      <c r="M37" s="470"/>
      <c r="N37" s="470"/>
      <c r="AI37" s="470"/>
      <c r="AJ37" s="470"/>
      <c r="AK37" s="470"/>
    </row>
    <row r="38" spans="1:37" s="473" customFormat="1" ht="28.8" customHeight="1">
      <c r="A38" s="470"/>
      <c r="B38" s="530"/>
      <c r="C38" s="530"/>
      <c r="D38" s="530"/>
      <c r="E38" s="530"/>
      <c r="F38" s="530"/>
      <c r="G38" s="530"/>
      <c r="H38" s="530"/>
      <c r="I38" s="530"/>
      <c r="J38" s="530"/>
      <c r="K38" s="530"/>
      <c r="L38" s="530"/>
      <c r="M38" s="470"/>
      <c r="N38" s="470"/>
      <c r="AI38" s="470"/>
      <c r="AJ38" s="470"/>
      <c r="AK38" s="470"/>
    </row>
    <row r="39" spans="1:37" s="473" customFormat="1" ht="29.4" customHeight="1">
      <c r="A39" s="470"/>
      <c r="B39" s="530"/>
      <c r="C39" s="530"/>
      <c r="D39" s="530"/>
      <c r="E39" s="530"/>
      <c r="F39" s="530"/>
      <c r="G39" s="530"/>
      <c r="H39" s="530"/>
      <c r="I39" s="530"/>
      <c r="J39" s="530"/>
      <c r="K39" s="530"/>
      <c r="L39" s="530"/>
      <c r="M39" s="470"/>
      <c r="N39" s="470"/>
      <c r="AI39" s="470"/>
      <c r="AJ39" s="470"/>
      <c r="AK39" s="470"/>
    </row>
    <row r="40" spans="1:37" s="473" customFormat="1" ht="29.4" customHeight="1">
      <c r="A40" s="470"/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470"/>
      <c r="N40" s="470"/>
      <c r="AI40" s="470"/>
      <c r="AJ40" s="470"/>
      <c r="AK40" s="470"/>
    </row>
    <row r="41" spans="1:37" s="473" customFormat="1" ht="33" customHeight="1">
      <c r="A41" s="470"/>
      <c r="B41" s="530"/>
      <c r="C41" s="530"/>
      <c r="D41" s="530"/>
      <c r="E41" s="530"/>
      <c r="F41" s="530"/>
      <c r="G41" s="530"/>
      <c r="H41" s="530"/>
      <c r="I41" s="530"/>
      <c r="J41" s="530"/>
      <c r="K41" s="530"/>
      <c r="L41" s="530"/>
      <c r="M41" s="470"/>
      <c r="N41" s="470"/>
      <c r="AI41" s="470"/>
      <c r="AJ41" s="470"/>
      <c r="AK41" s="470"/>
    </row>
    <row r="42" spans="1:37" s="473" customFormat="1">
      <c r="A42" s="470"/>
      <c r="B42" s="470"/>
      <c r="C42" s="523"/>
      <c r="D42" s="523"/>
      <c r="E42" s="518"/>
      <c r="F42" s="470"/>
      <c r="G42" s="470"/>
      <c r="H42" s="517"/>
      <c r="I42" s="470"/>
      <c r="J42" s="470"/>
      <c r="K42" s="470"/>
      <c r="L42" s="470"/>
      <c r="M42" s="470"/>
      <c r="N42" s="470"/>
      <c r="AI42" s="470"/>
      <c r="AJ42" s="470"/>
      <c r="AK42" s="470"/>
    </row>
    <row r="43" spans="1:37" s="473" customFormat="1">
      <c r="A43" s="470"/>
      <c r="B43" s="470"/>
      <c r="C43" s="518"/>
      <c r="D43" s="518"/>
      <c r="E43" s="518"/>
      <c r="F43" s="470"/>
      <c r="G43" s="535"/>
      <c r="H43" s="517"/>
      <c r="I43" s="470"/>
      <c r="J43" s="470"/>
      <c r="K43" s="470"/>
      <c r="L43" s="470"/>
      <c r="M43" s="470"/>
      <c r="N43" s="470"/>
      <c r="O43" s="470"/>
      <c r="P43" s="472"/>
      <c r="Q43" s="472"/>
      <c r="R43" s="472"/>
      <c r="S43" s="472"/>
      <c r="W43" s="470"/>
      <c r="X43" s="517"/>
      <c r="Y43" s="536"/>
      <c r="Z43" s="470"/>
      <c r="AA43" s="470"/>
      <c r="AB43" s="470"/>
      <c r="AC43" s="470"/>
      <c r="AD43" s="470"/>
      <c r="AE43" s="517"/>
      <c r="AI43" s="470"/>
      <c r="AJ43" s="470"/>
      <c r="AK43" s="470"/>
    </row>
    <row r="46" spans="1:37">
      <c r="B46" s="470" t="s">
        <v>790</v>
      </c>
      <c r="C46" s="472"/>
      <c r="D46" s="472"/>
      <c r="E46" s="472"/>
      <c r="F46" s="472"/>
      <c r="G46" s="523"/>
      <c r="H46" s="523"/>
      <c r="I46" s="524"/>
      <c r="K46" s="537"/>
      <c r="P46" s="470"/>
      <c r="Q46" s="470"/>
      <c r="R46" s="538">
        <f>+W22</f>
        <v>5196504.3599999994</v>
      </c>
    </row>
    <row r="47" spans="1:37">
      <c r="B47" s="470" t="s">
        <v>791</v>
      </c>
      <c r="C47" s="472"/>
      <c r="D47" s="472"/>
      <c r="E47" s="472"/>
      <c r="F47" s="472"/>
      <c r="G47" s="527"/>
      <c r="H47" s="523"/>
      <c r="I47" s="524"/>
      <c r="J47" s="473"/>
      <c r="P47" s="470"/>
      <c r="Q47" s="470"/>
      <c r="R47" s="473">
        <v>1403378.65</v>
      </c>
    </row>
    <row r="48" spans="1:37">
      <c r="B48" s="470" t="s">
        <v>792</v>
      </c>
      <c r="C48" s="472"/>
      <c r="D48" s="472"/>
      <c r="E48" s="472"/>
      <c r="F48" s="472"/>
      <c r="G48" s="539"/>
      <c r="H48" s="523"/>
      <c r="I48" s="524"/>
      <c r="K48" s="473"/>
      <c r="P48" s="470"/>
      <c r="Q48" s="470"/>
      <c r="R48" s="470"/>
    </row>
    <row r="49" spans="2:18">
      <c r="B49" s="470" t="s">
        <v>793</v>
      </c>
      <c r="C49" s="472"/>
      <c r="D49" s="472"/>
      <c r="E49" s="472"/>
      <c r="F49" s="472"/>
      <c r="G49" s="539"/>
      <c r="H49" s="523"/>
      <c r="I49" s="524"/>
      <c r="K49" s="473"/>
      <c r="P49" s="470"/>
      <c r="Q49" s="470"/>
      <c r="R49" s="470"/>
    </row>
    <row r="50" spans="2:18">
      <c r="B50" s="470" t="s">
        <v>794</v>
      </c>
      <c r="C50" s="472"/>
      <c r="D50" s="472"/>
      <c r="E50" s="472"/>
      <c r="F50" s="472"/>
      <c r="G50" s="539"/>
      <c r="H50" s="523"/>
      <c r="I50" s="524"/>
      <c r="K50" s="473"/>
      <c r="M50" s="517"/>
      <c r="P50" s="470"/>
      <c r="Q50" s="470"/>
      <c r="R50" s="470"/>
    </row>
    <row r="51" spans="2:18">
      <c r="B51" s="470" t="s">
        <v>795</v>
      </c>
      <c r="C51" s="472"/>
      <c r="D51" s="472"/>
      <c r="E51" s="472"/>
      <c r="F51" s="472"/>
      <c r="G51" s="527"/>
      <c r="H51" s="523"/>
      <c r="I51" s="540"/>
      <c r="J51" s="473"/>
      <c r="P51" s="470"/>
      <c r="Q51" s="470"/>
      <c r="R51" s="541">
        <v>-13319.36</v>
      </c>
    </row>
    <row r="52" spans="2:18">
      <c r="C52" s="472"/>
      <c r="D52" s="472"/>
      <c r="E52" s="472"/>
      <c r="F52" s="472"/>
      <c r="G52" s="542"/>
      <c r="H52" s="542"/>
      <c r="I52" s="543"/>
      <c r="K52" s="473"/>
      <c r="P52" s="470"/>
      <c r="Q52" s="470"/>
      <c r="R52" s="544">
        <f>SUM(R46:R51)</f>
        <v>6586563.6499999994</v>
      </c>
    </row>
    <row r="53" spans="2:18">
      <c r="B53" s="470" t="s">
        <v>796</v>
      </c>
      <c r="C53" s="472"/>
      <c r="D53" s="472"/>
      <c r="E53" s="472"/>
      <c r="F53" s="472"/>
      <c r="G53" s="527"/>
      <c r="H53" s="523"/>
      <c r="I53" s="540"/>
      <c r="J53" s="473"/>
      <c r="P53" s="470"/>
      <c r="Q53" s="470"/>
      <c r="R53" s="545">
        <v>-1689584.6399999999</v>
      </c>
    </row>
    <row r="54" spans="2:18">
      <c r="B54" s="470" t="s">
        <v>797</v>
      </c>
      <c r="C54" s="472"/>
      <c r="D54" s="472"/>
      <c r="E54" s="472"/>
      <c r="F54" s="472"/>
      <c r="G54" s="539"/>
      <c r="H54" s="523"/>
      <c r="I54" s="540"/>
      <c r="K54" s="473"/>
      <c r="P54" s="470"/>
      <c r="Q54" s="470"/>
      <c r="R54" s="545"/>
    </row>
    <row r="55" spans="2:18">
      <c r="B55" s="470" t="s">
        <v>798</v>
      </c>
      <c r="C55" s="472"/>
      <c r="D55" s="472"/>
      <c r="E55" s="472"/>
      <c r="F55" s="472"/>
      <c r="G55" s="539"/>
      <c r="H55" s="523"/>
      <c r="I55" s="540"/>
      <c r="K55" s="473"/>
      <c r="P55" s="470"/>
      <c r="Q55" s="470"/>
      <c r="R55" s="545"/>
    </row>
    <row r="56" spans="2:18">
      <c r="B56" s="470" t="s">
        <v>799</v>
      </c>
      <c r="C56" s="472"/>
      <c r="D56" s="472"/>
      <c r="E56" s="472"/>
      <c r="F56" s="472"/>
      <c r="G56" s="539"/>
      <c r="H56" s="523"/>
      <c r="I56" s="540"/>
      <c r="K56" s="473"/>
      <c r="P56" s="470"/>
      <c r="Q56" s="470"/>
      <c r="R56" s="545">
        <v>-169278.5</v>
      </c>
    </row>
    <row r="57" spans="2:18">
      <c r="B57" s="470" t="s">
        <v>800</v>
      </c>
      <c r="C57" s="472"/>
      <c r="D57" s="472"/>
      <c r="E57" s="472"/>
      <c r="F57" s="472"/>
      <c r="G57" s="527"/>
      <c r="H57" s="523"/>
      <c r="I57" s="540"/>
      <c r="J57" s="473"/>
      <c r="L57" s="517"/>
      <c r="M57" s="517"/>
      <c r="P57" s="470"/>
      <c r="Q57" s="470"/>
      <c r="R57" s="545">
        <v>13402.65</v>
      </c>
    </row>
    <row r="58" spans="2:18" ht="24" thickBot="1">
      <c r="C58" s="472"/>
      <c r="D58" s="472"/>
      <c r="E58" s="472"/>
      <c r="F58" s="472"/>
      <c r="G58" s="542"/>
      <c r="H58" s="542"/>
      <c r="I58" s="543"/>
      <c r="P58" s="470"/>
      <c r="Q58" s="470"/>
      <c r="R58" s="546">
        <f>SUM(R52:R57)</f>
        <v>4741103.16</v>
      </c>
    </row>
    <row r="59" spans="2:18" ht="24" thickTop="1">
      <c r="B59" s="470" t="s">
        <v>801</v>
      </c>
      <c r="C59" s="472"/>
      <c r="D59" s="472"/>
      <c r="E59" s="472"/>
      <c r="F59" s="472"/>
      <c r="G59" s="523"/>
      <c r="H59" s="523"/>
      <c r="I59" s="547"/>
      <c r="J59" s="504"/>
      <c r="K59" s="537"/>
      <c r="M59" s="504"/>
      <c r="N59" s="504"/>
      <c r="O59" s="504"/>
      <c r="P59" s="504"/>
      <c r="Q59" s="504"/>
      <c r="R59" s="535">
        <f>+C22</f>
        <v>2620102.86</v>
      </c>
    </row>
    <row r="60" spans="2:18" ht="25.8" thickBot="1">
      <c r="B60" s="470" t="s">
        <v>802</v>
      </c>
      <c r="C60" s="472"/>
      <c r="D60" s="472"/>
      <c r="E60" s="472"/>
      <c r="F60" s="472"/>
      <c r="G60" s="523"/>
      <c r="H60" s="523"/>
      <c r="I60" s="518"/>
      <c r="K60" s="517"/>
      <c r="P60" s="470"/>
      <c r="Q60" s="470"/>
      <c r="R60" s="548">
        <f>+R58-R59</f>
        <v>2121000.3000000003</v>
      </c>
    </row>
    <row r="61" spans="2:18" ht="24" thickTop="1">
      <c r="C61" s="472"/>
      <c r="D61" s="472"/>
      <c r="E61" s="472"/>
      <c r="F61" s="472"/>
      <c r="G61" s="518"/>
      <c r="H61" s="518"/>
      <c r="I61" s="518"/>
      <c r="J61" s="535"/>
      <c r="K61" s="517"/>
      <c r="P61" s="470"/>
      <c r="Q61" s="470"/>
      <c r="R61" s="535">
        <f>+R60/2</f>
        <v>1060500.1500000001</v>
      </c>
    </row>
  </sheetData>
  <mergeCells count="7">
    <mergeCell ref="P8:S8"/>
    <mergeCell ref="X8:AD8"/>
    <mergeCell ref="B5:O5"/>
    <mergeCell ref="P5:S5"/>
    <mergeCell ref="T5:AE5"/>
    <mergeCell ref="C7:G7"/>
    <mergeCell ref="H7:I7"/>
  </mergeCells>
  <printOptions horizontalCentered="1"/>
  <pageMargins left="0.19685039370078741" right="0.19685039370078741" top="0.59055118110236227" bottom="0.19685039370078741" header="0.11811023622047245" footer="0.11811023622047245"/>
  <pageSetup paperSize="9" scale="5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59999389629810485"/>
  </sheetPr>
  <dimension ref="A1:G35"/>
  <sheetViews>
    <sheetView view="pageBreakPreview" zoomScale="80" zoomScaleNormal="80" zoomScaleSheetLayoutView="8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F6" sqref="F6"/>
    </sheetView>
  </sheetViews>
  <sheetFormatPr defaultColWidth="9.125" defaultRowHeight="24.9" customHeight="1"/>
  <cols>
    <col min="1" max="1" width="9.25" style="16" customWidth="1"/>
    <col min="2" max="2" width="17.25" style="23" customWidth="1"/>
    <col min="3" max="3" width="21.125" style="23" customWidth="1"/>
    <col min="4" max="4" width="52.75" style="16" customWidth="1"/>
    <col min="5" max="6" width="18.75" style="26" customWidth="1"/>
    <col min="7" max="7" width="20.625" style="16" customWidth="1"/>
    <col min="8" max="16384" width="9.125" style="16"/>
  </cols>
  <sheetData>
    <row r="1" spans="1:7" ht="24.9" customHeight="1">
      <c r="A1" s="557" t="s">
        <v>17</v>
      </c>
      <c r="B1" s="557"/>
      <c r="C1" s="557"/>
      <c r="D1" s="557"/>
      <c r="E1" s="557"/>
      <c r="F1" s="557"/>
      <c r="G1" s="3"/>
    </row>
    <row r="2" spans="1:7" ht="24.9" customHeight="1">
      <c r="A2" s="557" t="s">
        <v>261</v>
      </c>
      <c r="B2" s="557"/>
      <c r="C2" s="557"/>
      <c r="D2" s="557"/>
      <c r="E2" s="557"/>
      <c r="F2" s="557"/>
    </row>
    <row r="3" spans="1:7" ht="24.9" customHeight="1">
      <c r="A3" s="557" t="str">
        <f>'1111-00 CASH'!A3:D3</f>
        <v>AS OF JULY 2024</v>
      </c>
      <c r="B3" s="557"/>
      <c r="C3" s="557"/>
      <c r="D3" s="557"/>
      <c r="E3" s="557"/>
      <c r="F3" s="557"/>
    </row>
    <row r="4" spans="1:7" ht="24.9" customHeight="1">
      <c r="A4" s="3"/>
      <c r="B4" s="1"/>
      <c r="C4" s="1"/>
      <c r="E4" s="16"/>
    </row>
    <row r="5" spans="1:7" ht="24.9" customHeight="1">
      <c r="A5" s="27"/>
      <c r="B5" s="27"/>
      <c r="C5" s="27"/>
      <c r="D5" s="27"/>
      <c r="E5" s="27"/>
      <c r="F5" s="27" t="s">
        <v>3</v>
      </c>
    </row>
    <row r="6" spans="1:7" ht="24.9" customHeight="1">
      <c r="A6" s="3" t="s">
        <v>5</v>
      </c>
      <c r="B6" s="1"/>
      <c r="C6" s="28"/>
      <c r="E6" s="16"/>
      <c r="F6" s="31">
        <v>186127.3</v>
      </c>
    </row>
    <row r="7" spans="1:7" ht="24.9" customHeight="1">
      <c r="A7" s="27"/>
      <c r="B7" s="27"/>
      <c r="C7" s="27"/>
      <c r="D7" s="29"/>
      <c r="E7" s="30"/>
      <c r="F7" s="31"/>
    </row>
    <row r="8" spans="1:7" ht="29.25" hidden="1" customHeight="1">
      <c r="A8" s="27" t="s">
        <v>10</v>
      </c>
      <c r="B8" s="27" t="s">
        <v>0</v>
      </c>
      <c r="C8" s="27" t="s">
        <v>8</v>
      </c>
      <c r="D8" s="27" t="s">
        <v>9</v>
      </c>
      <c r="E8" s="27"/>
      <c r="F8" s="31"/>
    </row>
    <row r="9" spans="1:7" ht="24.9" hidden="1" customHeight="1">
      <c r="A9" s="27">
        <v>1</v>
      </c>
      <c r="B9" s="32"/>
      <c r="C9" s="33"/>
      <c r="D9" s="34"/>
      <c r="E9" s="16"/>
      <c r="F9" s="31"/>
    </row>
    <row r="10" spans="1:7" ht="24.9" hidden="1" customHeight="1">
      <c r="A10" s="27">
        <v>2</v>
      </c>
      <c r="B10" s="35"/>
      <c r="C10" s="33"/>
      <c r="D10" s="34"/>
      <c r="E10" s="16"/>
      <c r="F10" s="31"/>
    </row>
    <row r="11" spans="1:7" ht="24.9" hidden="1" customHeight="1">
      <c r="A11" s="27" t="s">
        <v>7</v>
      </c>
      <c r="B11" s="27" t="s">
        <v>0</v>
      </c>
      <c r="C11" s="27" t="s">
        <v>8</v>
      </c>
      <c r="D11" s="27" t="s">
        <v>9</v>
      </c>
      <c r="E11" s="27"/>
      <c r="F11" s="31"/>
    </row>
    <row r="12" spans="1:7" ht="24.9" hidden="1" customHeight="1">
      <c r="A12" s="27">
        <v>1</v>
      </c>
      <c r="B12" s="36"/>
      <c r="C12" s="37"/>
      <c r="D12" s="38"/>
      <c r="E12" s="39"/>
      <c r="F12" s="31"/>
    </row>
    <row r="13" spans="1:7" ht="24.9" hidden="1" customHeight="1">
      <c r="A13" s="27">
        <v>2</v>
      </c>
      <c r="B13" s="36"/>
      <c r="C13" s="37"/>
      <c r="D13" s="38"/>
      <c r="E13" s="39"/>
      <c r="F13" s="31"/>
    </row>
    <row r="14" spans="1:7" ht="24.9" hidden="1" customHeight="1">
      <c r="A14" s="27">
        <v>3</v>
      </c>
      <c r="B14" s="36"/>
      <c r="C14" s="37"/>
      <c r="D14" s="38"/>
      <c r="E14" s="39"/>
      <c r="F14" s="31"/>
    </row>
    <row r="15" spans="1:7" ht="24.9" hidden="1" customHeight="1">
      <c r="A15" s="27">
        <v>4</v>
      </c>
      <c r="B15" s="36"/>
      <c r="C15" s="37"/>
      <c r="D15" s="38"/>
      <c r="E15" s="39"/>
      <c r="F15" s="31"/>
    </row>
    <row r="16" spans="1:7" ht="24.9" hidden="1" customHeight="1">
      <c r="A16" s="27">
        <v>5</v>
      </c>
      <c r="B16" s="32"/>
      <c r="C16" s="37"/>
      <c r="D16" s="38"/>
      <c r="E16" s="39"/>
      <c r="F16" s="25"/>
    </row>
    <row r="17" spans="1:6" ht="24.9" hidden="1" customHeight="1">
      <c r="A17" s="27">
        <v>6</v>
      </c>
      <c r="B17" s="36"/>
      <c r="C17" s="37"/>
      <c r="D17" s="38"/>
      <c r="E17" s="39"/>
      <c r="F17" s="25"/>
    </row>
    <row r="18" spans="1:6" ht="24.9" hidden="1" customHeight="1">
      <c r="A18" s="27">
        <v>7</v>
      </c>
      <c r="B18" s="36"/>
      <c r="C18" s="37"/>
      <c r="D18" s="38"/>
      <c r="E18" s="39"/>
      <c r="F18" s="25"/>
    </row>
    <row r="19" spans="1:6" ht="24.9" hidden="1" customHeight="1">
      <c r="A19" s="27">
        <v>8</v>
      </c>
      <c r="B19" s="36"/>
      <c r="C19" s="37"/>
      <c r="D19" s="38"/>
      <c r="E19" s="39"/>
      <c r="F19" s="25"/>
    </row>
    <row r="20" spans="1:6" ht="24.9" hidden="1" customHeight="1">
      <c r="A20" s="27">
        <v>9</v>
      </c>
      <c r="B20" s="36"/>
      <c r="C20" s="37"/>
      <c r="D20" s="38"/>
      <c r="E20" s="39"/>
      <c r="F20" s="25"/>
    </row>
    <row r="21" spans="1:6" ht="24.9" hidden="1" customHeight="1">
      <c r="A21" s="27">
        <v>10</v>
      </c>
      <c r="B21" s="36"/>
      <c r="C21" s="37"/>
      <c r="D21" s="38"/>
      <c r="E21" s="39"/>
      <c r="F21" s="25"/>
    </row>
    <row r="22" spans="1:6" ht="24.9" hidden="1" customHeight="1">
      <c r="A22" s="27">
        <v>11</v>
      </c>
      <c r="B22" s="36"/>
      <c r="C22" s="37"/>
      <c r="D22" s="38"/>
      <c r="E22" s="39"/>
      <c r="F22" s="25"/>
    </row>
    <row r="23" spans="1:6" ht="24.75" customHeight="1">
      <c r="A23" s="3" t="s">
        <v>6</v>
      </c>
      <c r="E23" s="16"/>
      <c r="F23" s="40">
        <v>186127.3</v>
      </c>
    </row>
    <row r="24" spans="1:6" ht="24.9" customHeight="1" thickBot="1">
      <c r="C24" s="1"/>
      <c r="D24" s="41"/>
      <c r="E24" s="26" t="s">
        <v>11</v>
      </c>
      <c r="F24" s="42">
        <f>+F6-F23</f>
        <v>0</v>
      </c>
    </row>
    <row r="25" spans="1:6" ht="24.9" customHeight="1" thickTop="1">
      <c r="E25" s="43"/>
    </row>
    <row r="26" spans="1:6" ht="24.9" customHeight="1">
      <c r="A26" s="27"/>
      <c r="B26" s="16"/>
      <c r="C26" s="16"/>
      <c r="E26" s="16"/>
      <c r="F26" s="25"/>
    </row>
    <row r="27" spans="1:6" ht="24.9" customHeight="1">
      <c r="A27" s="27"/>
      <c r="B27" s="16"/>
      <c r="C27" s="16"/>
      <c r="E27" s="16"/>
      <c r="F27" s="25"/>
    </row>
    <row r="28" spans="1:6" ht="24.9" customHeight="1">
      <c r="A28" s="3"/>
      <c r="B28" s="16"/>
      <c r="C28" s="16"/>
      <c r="E28" s="16"/>
      <c r="F28" s="44"/>
    </row>
    <row r="29" spans="1:6" ht="24.9" customHeight="1">
      <c r="B29" s="16"/>
      <c r="C29" s="16"/>
      <c r="E29" s="16"/>
    </row>
    <row r="30" spans="1:6" ht="24.9" customHeight="1">
      <c r="B30" s="16"/>
      <c r="C30" s="16"/>
      <c r="E30" s="16"/>
    </row>
    <row r="31" spans="1:6" ht="24.9" customHeight="1">
      <c r="B31" s="16"/>
      <c r="C31" s="16"/>
      <c r="E31" s="16"/>
      <c r="F31" s="45">
        <f>F28-F30</f>
        <v>0</v>
      </c>
    </row>
    <row r="32" spans="1:6" ht="24.9" customHeight="1">
      <c r="B32" s="16"/>
      <c r="C32" s="16"/>
      <c r="E32" s="16"/>
    </row>
    <row r="33" spans="2:5" ht="24.9" customHeight="1">
      <c r="B33" s="16"/>
      <c r="C33" s="16"/>
      <c r="E33" s="16"/>
    </row>
    <row r="34" spans="2:5" ht="24.9" customHeight="1">
      <c r="B34" s="16"/>
      <c r="C34" s="16"/>
      <c r="E34" s="16"/>
    </row>
    <row r="35" spans="2:5" ht="24.9" customHeight="1">
      <c r="B35" s="16"/>
      <c r="C35" s="16"/>
      <c r="E35" s="16"/>
    </row>
  </sheetData>
  <mergeCells count="3">
    <mergeCell ref="A1:F1"/>
    <mergeCell ref="A2:F2"/>
    <mergeCell ref="A3:F3"/>
  </mergeCells>
  <phoneticPr fontId="7" type="noConversion"/>
  <printOptions horizontalCentered="1"/>
  <pageMargins left="0" right="0" top="0.78740157480314998" bottom="0.98425196850393704" header="0.511811023622047" footer="0.511811023622047"/>
  <pageSetup paperSize="9" scale="67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H151"/>
  <sheetViews>
    <sheetView view="pageBreakPreview" zoomScale="80" zoomScaleNormal="85" zoomScaleSheetLayoutView="8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F7" sqref="F7"/>
    </sheetView>
  </sheetViews>
  <sheetFormatPr defaultColWidth="9.125" defaultRowHeight="23.4"/>
  <cols>
    <col min="1" max="1" width="15.875" style="33" customWidth="1"/>
    <col min="2" max="2" width="19.375" style="33" customWidth="1"/>
    <col min="3" max="3" width="23.875" style="16" customWidth="1"/>
    <col min="4" max="4" width="21" style="16" customWidth="1"/>
    <col min="5" max="5" width="25.75" style="16" customWidth="1"/>
    <col min="6" max="6" width="17.625" style="16" customWidth="1"/>
    <col min="7" max="16384" width="9.125" style="16"/>
  </cols>
  <sheetData>
    <row r="1" spans="1:8" s="3" customFormat="1" ht="24.75" customHeight="1">
      <c r="A1" s="557" t="s">
        <v>17</v>
      </c>
      <c r="B1" s="557"/>
      <c r="C1" s="557"/>
      <c r="D1" s="557"/>
      <c r="E1" s="557"/>
      <c r="F1" s="557"/>
    </row>
    <row r="2" spans="1:8" s="3" customFormat="1" ht="24.75" customHeight="1">
      <c r="A2" s="557" t="s">
        <v>262</v>
      </c>
      <c r="B2" s="557"/>
      <c r="C2" s="557"/>
      <c r="D2" s="557"/>
      <c r="E2" s="557"/>
      <c r="F2" s="557"/>
    </row>
    <row r="3" spans="1:8" s="3" customFormat="1" ht="24.75" customHeight="1">
      <c r="A3" s="557" t="str">
        <f>+'1113-01 SA KBANK 5639'!A3</f>
        <v>AS OF JULY 2024</v>
      </c>
      <c r="B3" s="557"/>
      <c r="C3" s="557"/>
      <c r="D3" s="557"/>
      <c r="E3" s="557"/>
      <c r="F3" s="557"/>
    </row>
    <row r="4" spans="1:8" s="3" customFormat="1" ht="24.75" customHeight="1">
      <c r="A4" s="53"/>
      <c r="B4" s="53"/>
      <c r="C4" s="1"/>
      <c r="D4" s="1"/>
      <c r="E4" s="52"/>
      <c r="F4" s="52"/>
      <c r="G4" s="52"/>
      <c r="H4" s="52"/>
    </row>
    <row r="5" spans="1:8" ht="24.9" customHeight="1">
      <c r="A5" s="3"/>
      <c r="B5" s="1"/>
      <c r="C5" s="1"/>
      <c r="F5" s="26"/>
    </row>
    <row r="6" spans="1:8" ht="24.9" customHeight="1">
      <c r="A6" s="27"/>
      <c r="B6" s="27"/>
      <c r="C6" s="27"/>
      <c r="D6" s="27"/>
      <c r="E6" s="27"/>
      <c r="F6" s="27" t="s">
        <v>3</v>
      </c>
    </row>
    <row r="7" spans="1:8" ht="24.9" customHeight="1">
      <c r="A7" s="3" t="s">
        <v>5</v>
      </c>
      <c r="B7" s="1"/>
      <c r="C7" s="28"/>
      <c r="F7" s="31">
        <v>60057.8</v>
      </c>
    </row>
    <row r="8" spans="1:8" ht="24.9" customHeight="1">
      <c r="A8" s="27"/>
      <c r="B8" s="27"/>
      <c r="C8" s="27"/>
      <c r="D8" s="29"/>
      <c r="E8" s="30"/>
      <c r="F8" s="31"/>
    </row>
    <row r="9" spans="1:8" ht="29.25" hidden="1" customHeight="1">
      <c r="A9" s="27" t="s">
        <v>10</v>
      </c>
      <c r="B9" s="27" t="s">
        <v>0</v>
      </c>
      <c r="C9" s="27" t="s">
        <v>8</v>
      </c>
      <c r="D9" s="27" t="s">
        <v>9</v>
      </c>
      <c r="E9" s="27"/>
      <c r="F9" s="31"/>
    </row>
    <row r="10" spans="1:8" ht="24.9" hidden="1" customHeight="1">
      <c r="A10" s="27">
        <v>1</v>
      </c>
      <c r="B10" s="32"/>
      <c r="C10" s="33"/>
      <c r="D10" s="34"/>
      <c r="F10" s="31"/>
    </row>
    <row r="11" spans="1:8" ht="24.9" hidden="1" customHeight="1">
      <c r="A11" s="27">
        <v>2</v>
      </c>
      <c r="B11" s="35"/>
      <c r="C11" s="33"/>
      <c r="D11" s="34"/>
      <c r="F11" s="31"/>
    </row>
    <row r="12" spans="1:8" ht="24.9" hidden="1" customHeight="1">
      <c r="A12" s="27" t="s">
        <v>7</v>
      </c>
      <c r="B12" s="27" t="s">
        <v>0</v>
      </c>
      <c r="C12" s="27" t="s">
        <v>8</v>
      </c>
      <c r="D12" s="27" t="s">
        <v>9</v>
      </c>
      <c r="E12" s="27"/>
      <c r="F12" s="31"/>
    </row>
    <row r="13" spans="1:8" ht="24.9" hidden="1" customHeight="1">
      <c r="A13" s="27">
        <v>1</v>
      </c>
      <c r="B13" s="36"/>
      <c r="C13" s="37"/>
      <c r="D13" s="38"/>
      <c r="E13" s="39"/>
      <c r="F13" s="31"/>
    </row>
    <row r="14" spans="1:8" ht="24.9" hidden="1" customHeight="1">
      <c r="A14" s="27">
        <v>2</v>
      </c>
      <c r="B14" s="36"/>
      <c r="C14" s="37"/>
      <c r="D14" s="38"/>
      <c r="E14" s="39"/>
      <c r="F14" s="31"/>
    </row>
    <row r="15" spans="1:8" ht="24.9" hidden="1" customHeight="1">
      <c r="A15" s="27">
        <v>3</v>
      </c>
      <c r="B15" s="36"/>
      <c r="C15" s="37"/>
      <c r="D15" s="38"/>
      <c r="E15" s="39"/>
      <c r="F15" s="31"/>
    </row>
    <row r="16" spans="1:8" ht="24.9" hidden="1" customHeight="1">
      <c r="A16" s="27">
        <v>4</v>
      </c>
      <c r="B16" s="36"/>
      <c r="C16" s="37"/>
      <c r="D16" s="38"/>
      <c r="E16" s="39"/>
      <c r="F16" s="31"/>
    </row>
    <row r="17" spans="1:6" ht="24.9" hidden="1" customHeight="1">
      <c r="A17" s="27">
        <v>5</v>
      </c>
      <c r="B17" s="32"/>
      <c r="C17" s="37"/>
      <c r="D17" s="38"/>
      <c r="E17" s="39"/>
      <c r="F17" s="25"/>
    </row>
    <row r="18" spans="1:6" ht="24.9" hidden="1" customHeight="1">
      <c r="A18" s="27">
        <v>6</v>
      </c>
      <c r="B18" s="36"/>
      <c r="C18" s="37"/>
      <c r="D18" s="38"/>
      <c r="E18" s="39"/>
      <c r="F18" s="25"/>
    </row>
    <row r="19" spans="1:6" ht="24.9" hidden="1" customHeight="1">
      <c r="A19" s="27">
        <v>7</v>
      </c>
      <c r="B19" s="36"/>
      <c r="C19" s="37"/>
      <c r="D19" s="38"/>
      <c r="E19" s="39"/>
      <c r="F19" s="25"/>
    </row>
    <row r="20" spans="1:6" ht="24.9" hidden="1" customHeight="1">
      <c r="A20" s="27">
        <v>8</v>
      </c>
      <c r="B20" s="36"/>
      <c r="C20" s="37"/>
      <c r="D20" s="38"/>
      <c r="E20" s="39"/>
      <c r="F20" s="25"/>
    </row>
    <row r="21" spans="1:6" ht="24.9" hidden="1" customHeight="1">
      <c r="A21" s="27">
        <v>9</v>
      </c>
      <c r="B21" s="36"/>
      <c r="C21" s="37"/>
      <c r="D21" s="38"/>
      <c r="E21" s="39"/>
      <c r="F21" s="25"/>
    </row>
    <row r="22" spans="1:6" ht="24.9" hidden="1" customHeight="1">
      <c r="A22" s="27">
        <v>10</v>
      </c>
      <c r="B22" s="36"/>
      <c r="C22" s="37"/>
      <c r="D22" s="38"/>
      <c r="E22" s="39"/>
      <c r="F22" s="25"/>
    </row>
    <row r="23" spans="1:6" ht="24.9" hidden="1" customHeight="1">
      <c r="A23" s="27">
        <v>11</v>
      </c>
      <c r="B23" s="36"/>
      <c r="C23" s="37"/>
      <c r="D23" s="38"/>
      <c r="E23" s="39"/>
      <c r="F23" s="25"/>
    </row>
    <row r="24" spans="1:6" ht="24.75" customHeight="1">
      <c r="A24" s="3" t="s">
        <v>6</v>
      </c>
      <c r="B24" s="23"/>
      <c r="C24" s="23"/>
      <c r="F24" s="40">
        <v>60057.8</v>
      </c>
    </row>
    <row r="25" spans="1:6" ht="24.9" customHeight="1" thickBot="1">
      <c r="A25" s="16"/>
      <c r="B25" s="23"/>
      <c r="C25" s="1"/>
      <c r="D25" s="41"/>
      <c r="E25" s="26" t="s">
        <v>11</v>
      </c>
      <c r="F25" s="42">
        <f>+F7-F24</f>
        <v>0</v>
      </c>
    </row>
    <row r="26" spans="1:6" ht="24.9" customHeight="1" thickTop="1">
      <c r="A26" s="16"/>
      <c r="B26" s="23"/>
      <c r="C26" s="23"/>
      <c r="E26" s="43"/>
      <c r="F26" s="26"/>
    </row>
    <row r="27" spans="1:6" ht="24.9" customHeight="1"/>
    <row r="28" spans="1:6" ht="24.9" customHeight="1"/>
    <row r="29" spans="1:6" ht="24.9" customHeight="1"/>
    <row r="30" spans="1:6" ht="24.9" customHeight="1"/>
    <row r="31" spans="1:6" ht="24.9" customHeight="1"/>
    <row r="32" spans="1:6" ht="24.9" customHeight="1"/>
    <row r="33" ht="24.9" customHeight="1"/>
    <row r="34" ht="24.9" customHeight="1"/>
    <row r="35" ht="24.9" customHeight="1"/>
    <row r="36" ht="24.9" customHeight="1"/>
    <row r="37" ht="24.9" customHeight="1"/>
    <row r="38" ht="24.9" customHeight="1"/>
    <row r="39" ht="24.9" customHeight="1"/>
    <row r="40" ht="24.9" customHeight="1"/>
    <row r="41" ht="24.9" customHeight="1"/>
    <row r="42" ht="24.9" customHeight="1"/>
    <row r="43" ht="24.9" customHeight="1"/>
    <row r="44" ht="24.9" customHeight="1"/>
    <row r="45" ht="24.9" customHeight="1"/>
    <row r="46" ht="24.9" customHeight="1"/>
    <row r="47" ht="24.9" customHeight="1"/>
    <row r="48" ht="24.9" customHeight="1"/>
    <row r="49" ht="24.9" customHeight="1"/>
    <row r="50" ht="24.9" customHeight="1"/>
    <row r="51" ht="24.9" customHeight="1"/>
    <row r="52" ht="24.9" customHeight="1"/>
    <row r="53" ht="24.9" customHeight="1"/>
    <row r="54" ht="24.9" customHeight="1"/>
    <row r="55" ht="24.9" customHeight="1"/>
    <row r="56" ht="24.9" customHeight="1"/>
    <row r="57" ht="24.9" customHeight="1"/>
    <row r="58" ht="24.9" customHeight="1"/>
    <row r="59" ht="24.9" customHeight="1"/>
    <row r="60" ht="24.9" customHeight="1"/>
    <row r="61" ht="24.9" customHeight="1"/>
    <row r="62" ht="24.9" customHeight="1"/>
    <row r="63" ht="24.9" customHeight="1"/>
    <row r="64" ht="24.9" customHeight="1"/>
    <row r="65" ht="24.9" customHeight="1"/>
    <row r="66" ht="24.9" customHeight="1"/>
    <row r="67" ht="24.9" customHeight="1"/>
    <row r="68" ht="24.9" customHeight="1"/>
    <row r="69" ht="24.9" customHeight="1"/>
    <row r="70" ht="24.9" customHeight="1"/>
    <row r="71" ht="24.9" customHeight="1"/>
    <row r="72" ht="24.9" customHeight="1"/>
    <row r="73" ht="24.9" customHeight="1"/>
    <row r="74" ht="24.9" customHeight="1"/>
    <row r="75" ht="24.9" customHeight="1"/>
    <row r="76" ht="24.9" customHeight="1"/>
    <row r="77" ht="24.9" customHeight="1"/>
    <row r="78" ht="24.9" customHeight="1"/>
    <row r="79" ht="24.9" customHeight="1"/>
    <row r="80" ht="24.9" customHeight="1"/>
    <row r="81" ht="24.9" customHeight="1"/>
    <row r="82" ht="24.9" customHeight="1"/>
    <row r="83" ht="24.9" customHeight="1"/>
    <row r="84" ht="24.9" customHeight="1"/>
    <row r="85" ht="24.9" customHeight="1"/>
    <row r="86" ht="24.9" customHeight="1"/>
    <row r="87" ht="24.9" customHeight="1"/>
    <row r="88" ht="24.9" customHeight="1"/>
    <row r="89" ht="24.9" customHeight="1"/>
    <row r="90" ht="24.9" customHeight="1"/>
    <row r="91" ht="24.9" customHeight="1"/>
    <row r="92" ht="24.9" customHeight="1"/>
    <row r="93" ht="24.9" customHeight="1"/>
    <row r="94" ht="24.9" customHeight="1"/>
    <row r="95" ht="24.9" customHeight="1"/>
    <row r="96" ht="24.9" customHeight="1"/>
    <row r="97" ht="24.9" customHeight="1"/>
    <row r="98" ht="24.9" customHeight="1"/>
    <row r="99" ht="24.9" customHeight="1"/>
    <row r="100" ht="24.9" customHeight="1"/>
    <row r="101" ht="24.9" customHeight="1"/>
    <row r="102" ht="24.9" customHeight="1"/>
    <row r="103" ht="24.9" customHeight="1"/>
    <row r="104" ht="24.9" customHeight="1"/>
    <row r="105" ht="24.9" customHeight="1"/>
    <row r="106" ht="24.9" customHeight="1"/>
    <row r="107" ht="24.9" customHeight="1"/>
    <row r="108" ht="24.9" customHeight="1"/>
    <row r="109" ht="24.9" customHeight="1"/>
    <row r="110" ht="24.9" customHeight="1"/>
    <row r="111" ht="24.9" customHeight="1"/>
    <row r="112" ht="24.9" customHeight="1"/>
    <row r="113" ht="24.9" customHeight="1"/>
    <row r="114" ht="24.9" customHeight="1"/>
    <row r="115" ht="24.9" customHeight="1"/>
    <row r="116" ht="24.9" customHeight="1"/>
    <row r="117" ht="24.9" customHeight="1"/>
    <row r="118" ht="24.9" customHeight="1"/>
    <row r="119" ht="24.9" customHeight="1"/>
    <row r="120" ht="24.9" customHeight="1"/>
    <row r="121" ht="24.9" customHeight="1"/>
    <row r="122" ht="24.9" customHeight="1"/>
    <row r="123" ht="24.9" customHeight="1"/>
    <row r="124" ht="27.75" customHeight="1"/>
    <row r="125" ht="27.75" customHeight="1"/>
    <row r="126" ht="27.75" customHeight="1"/>
    <row r="127" ht="27.75" customHeight="1"/>
    <row r="128" ht="27.75" customHeight="1"/>
    <row r="129" ht="27.75" customHeight="1"/>
    <row r="130" ht="27.75" customHeight="1"/>
    <row r="131" ht="27.75" customHeight="1"/>
    <row r="132" ht="27.75" customHeight="1"/>
    <row r="133" ht="27.75" customHeight="1"/>
    <row r="134" ht="27.75" customHeight="1"/>
    <row r="135" ht="27.75" customHeight="1"/>
    <row r="136" ht="27.75" customHeight="1"/>
    <row r="137" ht="27.75" customHeight="1"/>
    <row r="138" ht="27.75" customHeight="1"/>
    <row r="139" ht="27.75" customHeight="1"/>
    <row r="140" ht="27.75" customHeight="1"/>
    <row r="141" ht="27.75" customHeight="1"/>
    <row r="142" ht="27.75" customHeight="1"/>
    <row r="143" ht="27.75" customHeight="1"/>
    <row r="144" ht="27.75" customHeight="1"/>
    <row r="145" ht="27.75" customHeight="1"/>
    <row r="146" ht="27.75" customHeight="1"/>
    <row r="147" ht="27.75" customHeight="1"/>
    <row r="148" ht="27.75" customHeight="1"/>
    <row r="149" ht="27.75" customHeight="1"/>
    <row r="150" ht="27.75" customHeight="1"/>
    <row r="151" ht="27.75" customHeight="1"/>
  </sheetData>
  <mergeCells count="3">
    <mergeCell ref="A1:F1"/>
    <mergeCell ref="A2:F2"/>
    <mergeCell ref="A3:F3"/>
  </mergeCells>
  <pageMargins left="0.7" right="0.7" top="0.75" bottom="0.75" header="0.3" footer="0.3"/>
  <pageSetup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65F97-7A18-4373-BC44-10C23969BA10}">
  <sheetPr>
    <tabColor theme="9" tint="0.59999389629810485"/>
  </sheetPr>
  <dimension ref="A1:H138"/>
  <sheetViews>
    <sheetView view="pageBreakPreview" zoomScale="80" zoomScaleNormal="70" zoomScaleSheetLayoutView="80" workbookViewId="0">
      <selection activeCell="I15" sqref="I15"/>
    </sheetView>
  </sheetViews>
  <sheetFormatPr defaultColWidth="9.125" defaultRowHeight="25.8"/>
  <cols>
    <col min="1" max="1" width="15.875" style="212" customWidth="1"/>
    <col min="2" max="2" width="19.375" style="212" customWidth="1"/>
    <col min="3" max="3" width="60" style="187" customWidth="1"/>
    <col min="4" max="4" width="21" style="187" customWidth="1"/>
    <col min="5" max="5" width="21.25" style="187" customWidth="1"/>
    <col min="6" max="6" width="23" style="187" customWidth="1"/>
    <col min="7" max="16384" width="9.125" style="187"/>
  </cols>
  <sheetData>
    <row r="1" spans="1:8" s="180" customFormat="1" ht="24.75" customHeight="1">
      <c r="A1" s="553" t="s">
        <v>17</v>
      </c>
      <c r="B1" s="553"/>
      <c r="C1" s="553"/>
      <c r="D1" s="553"/>
    </row>
    <row r="2" spans="1:8" s="180" customFormat="1" ht="24.75" customHeight="1">
      <c r="A2" s="553" t="s">
        <v>19</v>
      </c>
      <c r="B2" s="553"/>
      <c r="C2" s="553"/>
      <c r="D2" s="553"/>
      <c r="E2" s="203"/>
    </row>
    <row r="3" spans="1:8" s="180" customFormat="1" ht="24.75" customHeight="1">
      <c r="A3" s="553" t="str">
        <f>+'[5]1113-01 SA KBANK 5639'!A3</f>
        <v>AS OF DECEMBER  2023</v>
      </c>
      <c r="B3" s="553"/>
      <c r="C3" s="553"/>
      <c r="D3" s="553"/>
    </row>
    <row r="4" spans="1:8" s="180" customFormat="1" ht="24.75" customHeight="1">
      <c r="A4" s="204"/>
      <c r="B4" s="204"/>
      <c r="C4" s="178"/>
      <c r="D4" s="178"/>
      <c r="E4" s="186"/>
      <c r="F4" s="186"/>
      <c r="G4" s="186"/>
      <c r="H4" s="186"/>
    </row>
    <row r="5" spans="1:8" s="186" customFormat="1" ht="24.75" customHeight="1">
      <c r="A5" s="463" t="s">
        <v>0</v>
      </c>
      <c r="B5" s="184" t="s">
        <v>1</v>
      </c>
      <c r="C5" s="184" t="s">
        <v>2</v>
      </c>
      <c r="D5" s="185" t="s">
        <v>3</v>
      </c>
      <c r="E5" s="178"/>
      <c r="F5" s="205"/>
      <c r="G5" s="205"/>
    </row>
    <row r="6" spans="1:8" s="186" customFormat="1" ht="24.75" customHeight="1">
      <c r="A6" s="206">
        <v>243556</v>
      </c>
      <c r="B6" s="207" t="s">
        <v>816</v>
      </c>
      <c r="C6" s="208" t="s">
        <v>39</v>
      </c>
      <c r="D6" s="209">
        <v>176550</v>
      </c>
      <c r="E6" s="187" t="s">
        <v>817</v>
      </c>
      <c r="F6" s="205" t="s">
        <v>824</v>
      </c>
      <c r="G6" s="205"/>
    </row>
    <row r="7" spans="1:8" s="186" customFormat="1" ht="24.75" customHeight="1">
      <c r="A7" s="206">
        <v>243599</v>
      </c>
      <c r="B7" s="207" t="s">
        <v>818</v>
      </c>
      <c r="C7" s="208" t="s">
        <v>45</v>
      </c>
      <c r="D7" s="209">
        <v>25721.15</v>
      </c>
      <c r="E7" s="187" t="s">
        <v>819</v>
      </c>
      <c r="F7" s="205" t="s">
        <v>824</v>
      </c>
      <c r="G7" s="205"/>
    </row>
    <row r="8" spans="1:8" s="186" customFormat="1" ht="24.75" customHeight="1">
      <c r="A8" s="206">
        <v>243606</v>
      </c>
      <c r="B8" s="207" t="s">
        <v>820</v>
      </c>
      <c r="C8" s="208" t="s">
        <v>821</v>
      </c>
      <c r="D8" s="209">
        <v>2597.96</v>
      </c>
      <c r="E8" s="187" t="s">
        <v>819</v>
      </c>
      <c r="F8" s="205" t="s">
        <v>824</v>
      </c>
      <c r="G8" s="205"/>
    </row>
    <row r="9" spans="1:8" s="186" customFormat="1" ht="24.75" customHeight="1">
      <c r="A9" s="464">
        <v>243618</v>
      </c>
      <c r="B9" s="465" t="s">
        <v>288</v>
      </c>
      <c r="C9" s="466" t="s">
        <v>822</v>
      </c>
      <c r="D9" s="467">
        <v>1484715.53</v>
      </c>
      <c r="E9" s="187"/>
      <c r="F9" s="205" t="s">
        <v>823</v>
      </c>
      <c r="G9" s="205"/>
    </row>
    <row r="10" spans="1:8" ht="24.75" customHeight="1">
      <c r="A10" s="210"/>
      <c r="B10" s="191"/>
      <c r="C10" s="192"/>
      <c r="D10" s="468"/>
      <c r="E10" s="205"/>
    </row>
    <row r="11" spans="1:8" ht="24.75" customHeight="1" thickBot="1">
      <c r="A11" s="554" t="s">
        <v>4</v>
      </c>
      <c r="B11" s="555"/>
      <c r="C11" s="556"/>
      <c r="D11" s="196">
        <f>SUM(D6:D9)</f>
        <v>1689584.6400000001</v>
      </c>
      <c r="E11" s="205"/>
    </row>
    <row r="12" spans="1:8" ht="24.75" customHeight="1" thickTop="1">
      <c r="A12" s="211"/>
      <c r="B12" s="197"/>
      <c r="C12" s="198" t="s">
        <v>15</v>
      </c>
      <c r="D12" s="469">
        <v>1689584.6399999999</v>
      </c>
      <c r="E12" s="205"/>
    </row>
    <row r="13" spans="1:8" ht="24.9" customHeight="1">
      <c r="C13" s="198" t="s">
        <v>11</v>
      </c>
      <c r="D13" s="195">
        <f>D11-D12</f>
        <v>0</v>
      </c>
    </row>
    <row r="14" spans="1:8" ht="24.9" customHeight="1"/>
    <row r="15" spans="1:8" ht="24.9" customHeight="1"/>
    <row r="16" spans="1:8" ht="24.9" customHeight="1"/>
    <row r="17" spans="3:4" ht="24.9" customHeight="1">
      <c r="C17" s="198" t="s">
        <v>814</v>
      </c>
      <c r="D17" s="188">
        <f>+D6+D7+D8</f>
        <v>204869.11</v>
      </c>
    </row>
    <row r="18" spans="3:4" ht="24.9" customHeight="1">
      <c r="C18" s="198" t="s">
        <v>815</v>
      </c>
      <c r="D18" s="188">
        <f>+D11-D17</f>
        <v>1484715.5300000003</v>
      </c>
    </row>
    <row r="19" spans="3:4" ht="24.9" customHeight="1"/>
    <row r="20" spans="3:4" ht="24.9" customHeight="1"/>
    <row r="21" spans="3:4" ht="24.9" customHeight="1"/>
    <row r="22" spans="3:4" ht="24.9" customHeight="1"/>
    <row r="23" spans="3:4" ht="24.9" customHeight="1"/>
    <row r="24" spans="3:4" ht="24.9" customHeight="1"/>
    <row r="25" spans="3:4" ht="24.9" customHeight="1"/>
    <row r="26" spans="3:4" ht="24.9" customHeight="1"/>
    <row r="27" spans="3:4" ht="24.9" customHeight="1"/>
    <row r="28" spans="3:4" ht="24.9" customHeight="1"/>
    <row r="29" spans="3:4" ht="24.9" customHeight="1"/>
    <row r="30" spans="3:4" ht="24.9" customHeight="1"/>
    <row r="31" spans="3:4" ht="24.9" customHeight="1"/>
    <row r="32" spans="3:4" ht="24.9" customHeight="1"/>
    <row r="33" ht="24.9" customHeight="1"/>
    <row r="34" ht="24.9" customHeight="1"/>
    <row r="35" ht="24.9" customHeight="1"/>
    <row r="36" ht="24.9" customHeight="1"/>
    <row r="37" ht="24.9" customHeight="1"/>
    <row r="38" ht="24.9" customHeight="1"/>
    <row r="39" ht="24.9" customHeight="1"/>
    <row r="40" ht="24.9" customHeight="1"/>
    <row r="41" ht="24.9" customHeight="1"/>
    <row r="42" ht="24.9" customHeight="1"/>
    <row r="43" ht="24.9" customHeight="1"/>
    <row r="44" ht="24.9" customHeight="1"/>
    <row r="45" ht="24.9" customHeight="1"/>
    <row r="46" ht="24.9" customHeight="1"/>
    <row r="47" ht="24.9" customHeight="1"/>
    <row r="48" ht="24.9" customHeight="1"/>
    <row r="49" ht="24.9" customHeight="1"/>
    <row r="50" ht="24.9" customHeight="1"/>
    <row r="51" ht="24.9" customHeight="1"/>
    <row r="52" ht="24.9" customHeight="1"/>
    <row r="53" ht="24.9" customHeight="1"/>
    <row r="54" ht="24.9" customHeight="1"/>
    <row r="55" ht="24.9" customHeight="1"/>
    <row r="56" ht="24.9" customHeight="1"/>
    <row r="57" ht="24.9" customHeight="1"/>
    <row r="58" ht="24.9" customHeight="1"/>
    <row r="59" ht="24.9" customHeight="1"/>
    <row r="60" ht="24.9" customHeight="1"/>
    <row r="61" ht="24.9" customHeight="1"/>
    <row r="62" ht="24.9" customHeight="1"/>
    <row r="63" ht="24.9" customHeight="1"/>
    <row r="64" ht="24.9" customHeight="1"/>
    <row r="65" ht="24.9" customHeight="1"/>
    <row r="66" ht="24.9" customHeight="1"/>
    <row r="67" ht="24.9" customHeight="1"/>
    <row r="68" ht="24.9" customHeight="1"/>
    <row r="69" ht="24.9" customHeight="1"/>
    <row r="70" ht="24.9" customHeight="1"/>
    <row r="71" ht="24.9" customHeight="1"/>
    <row r="72" ht="24.9" customHeight="1"/>
    <row r="73" ht="24.9" customHeight="1"/>
    <row r="74" ht="24.9" customHeight="1"/>
    <row r="75" ht="24.9" customHeight="1"/>
    <row r="76" ht="24.9" customHeight="1"/>
    <row r="77" ht="24.9" customHeight="1"/>
    <row r="78" ht="24.9" customHeight="1"/>
    <row r="79" ht="24.9" customHeight="1"/>
    <row r="80" ht="24.9" customHeight="1"/>
    <row r="81" ht="24.9" customHeight="1"/>
    <row r="82" ht="24.9" customHeight="1"/>
    <row r="83" ht="24.9" customHeight="1"/>
    <row r="84" ht="24.9" customHeight="1"/>
    <row r="85" ht="24.9" customHeight="1"/>
    <row r="86" ht="24.9" customHeight="1"/>
    <row r="87" ht="24.9" customHeight="1"/>
    <row r="88" ht="24.9" customHeight="1"/>
    <row r="89" ht="24.9" customHeight="1"/>
    <row r="90" ht="24.9" customHeight="1"/>
    <row r="91" ht="24.9" customHeight="1"/>
    <row r="92" ht="24.9" customHeight="1"/>
    <row r="93" ht="24.9" customHeight="1"/>
    <row r="94" ht="24.9" customHeight="1"/>
    <row r="95" ht="24.9" customHeight="1"/>
    <row r="96" ht="24.9" customHeight="1"/>
    <row r="97" ht="24.9" customHeight="1"/>
    <row r="98" ht="24.9" customHeight="1"/>
    <row r="99" ht="24.9" customHeight="1"/>
    <row r="100" ht="24.9" customHeight="1"/>
    <row r="101" ht="24.9" customHeight="1"/>
    <row r="102" ht="24.9" customHeight="1"/>
    <row r="103" ht="24.9" customHeight="1"/>
    <row r="104" ht="24.9" customHeight="1"/>
    <row r="105" ht="24.9" customHeight="1"/>
    <row r="106" ht="24.9" customHeight="1"/>
    <row r="107" ht="24.9" customHeight="1"/>
    <row r="108" ht="24.9" customHeight="1"/>
    <row r="109" ht="24.9" customHeight="1"/>
    <row r="110" ht="24.9" customHeight="1"/>
    <row r="111" ht="27.75" customHeight="1"/>
    <row r="112" ht="27.75" customHeight="1"/>
    <row r="113" ht="27.75" customHeight="1"/>
    <row r="114" ht="27.75" customHeight="1"/>
    <row r="115" ht="27.75" customHeight="1"/>
    <row r="116" ht="27.75" customHeight="1"/>
    <row r="117" ht="27.75" customHeight="1"/>
    <row r="118" ht="27.75" customHeight="1"/>
    <row r="119" ht="27.75" customHeight="1"/>
    <row r="120" ht="27.75" customHeight="1"/>
    <row r="121" ht="27.75" customHeight="1"/>
    <row r="122" ht="27.75" customHeight="1"/>
    <row r="123" ht="27.75" customHeight="1"/>
    <row r="124" ht="27.75" customHeight="1"/>
    <row r="125" ht="27.75" customHeight="1"/>
    <row r="126" ht="27.75" customHeight="1"/>
    <row r="127" ht="27.75" customHeight="1"/>
    <row r="128" ht="27.75" customHeight="1"/>
    <row r="129" ht="27.75" customHeight="1"/>
    <row r="130" ht="27.75" customHeight="1"/>
    <row r="131" ht="27.75" customHeight="1"/>
    <row r="132" ht="27.75" customHeight="1"/>
    <row r="133" ht="27.75" customHeight="1"/>
    <row r="134" ht="27.75" customHeight="1"/>
    <row r="135" ht="27.75" customHeight="1"/>
    <row r="136" ht="27.75" customHeight="1"/>
    <row r="137" ht="27.75" customHeight="1"/>
    <row r="138" ht="27.75" customHeight="1"/>
  </sheetData>
  <mergeCells count="4">
    <mergeCell ref="A1:D1"/>
    <mergeCell ref="A2:D2"/>
    <mergeCell ref="A3:D3"/>
    <mergeCell ref="A11:C11"/>
  </mergeCells>
  <pageMargins left="0.70866141732283472" right="0.70866141732283472" top="0.74803149606299213" bottom="0.74803149606299213" header="0.31496062992125984" footer="0.31496062992125984"/>
  <pageSetup paperSize="9" scale="7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J146"/>
  <sheetViews>
    <sheetView view="pageBreakPreview" zoomScale="80" zoomScaleNormal="70" zoomScaleSheetLayoutView="80" workbookViewId="0">
      <pane xSplit="3" ySplit="5" topLeftCell="E6" activePane="bottomRight" state="frozen"/>
      <selection pane="topRight" activeCell="D1" sqref="D1"/>
      <selection pane="bottomLeft" activeCell="A6" sqref="A6"/>
      <selection pane="bottomRight" activeCell="F26" sqref="F26"/>
    </sheetView>
  </sheetViews>
  <sheetFormatPr defaultColWidth="9.125" defaultRowHeight="25.8" outlineLevelCol="1"/>
  <cols>
    <col min="1" max="1" width="15.875" style="212" customWidth="1"/>
    <col min="2" max="2" width="19.375" style="212" customWidth="1"/>
    <col min="3" max="3" width="60" style="187" customWidth="1"/>
    <col min="4" max="4" width="18.75" style="187" hidden="1" customWidth="1" outlineLevel="1"/>
    <col min="5" max="5" width="18.75" style="187" customWidth="1" collapsed="1"/>
    <col min="6" max="6" width="21" style="187" customWidth="1"/>
    <col min="7" max="7" width="26.875" style="187" customWidth="1"/>
    <col min="8" max="8" width="23" style="187" customWidth="1"/>
    <col min="9" max="9" width="23.25" style="187" bestFit="1" customWidth="1"/>
    <col min="10" max="16384" width="9.125" style="187"/>
  </cols>
  <sheetData>
    <row r="1" spans="1:10" s="180" customFormat="1" ht="24.75" customHeight="1">
      <c r="A1" s="553" t="s">
        <v>17</v>
      </c>
      <c r="B1" s="553"/>
      <c r="C1" s="553"/>
      <c r="D1" s="553"/>
      <c r="E1" s="553"/>
      <c r="F1" s="553"/>
    </row>
    <row r="2" spans="1:10" s="180" customFormat="1" ht="24.75" customHeight="1">
      <c r="A2" s="553" t="s">
        <v>19</v>
      </c>
      <c r="B2" s="553"/>
      <c r="C2" s="553"/>
      <c r="D2" s="553"/>
      <c r="E2" s="553"/>
      <c r="F2" s="553"/>
      <c r="G2" s="203"/>
    </row>
    <row r="3" spans="1:10" s="180" customFormat="1" ht="24.75" customHeight="1">
      <c r="A3" s="553" t="str">
        <f>+'1113-01 SA KBANK 5639'!A3</f>
        <v>AS OF JULY 2024</v>
      </c>
      <c r="B3" s="553"/>
      <c r="C3" s="553"/>
      <c r="D3" s="553"/>
      <c r="E3" s="553"/>
      <c r="F3" s="553"/>
    </row>
    <row r="4" spans="1:10" s="180" customFormat="1" ht="24.75" customHeight="1">
      <c r="A4" s="204"/>
      <c r="B4" s="204"/>
      <c r="C4" s="178"/>
      <c r="D4" s="178"/>
      <c r="E4" s="178"/>
      <c r="F4" s="178"/>
      <c r="G4" s="186"/>
      <c r="H4" s="186"/>
      <c r="I4" s="186"/>
      <c r="J4" s="186"/>
    </row>
    <row r="5" spans="1:10" s="186" customFormat="1" ht="78">
      <c r="A5" s="328" t="s">
        <v>0</v>
      </c>
      <c r="B5" s="329" t="s">
        <v>1</v>
      </c>
      <c r="C5" s="329" t="s">
        <v>2</v>
      </c>
      <c r="D5" s="330" t="s">
        <v>653</v>
      </c>
      <c r="E5" s="331" t="s">
        <v>654</v>
      </c>
      <c r="F5" s="332" t="s">
        <v>3</v>
      </c>
      <c r="G5" s="178"/>
      <c r="H5" s="423" t="s">
        <v>725</v>
      </c>
      <c r="I5" s="205"/>
    </row>
    <row r="6" spans="1:10" s="186" customFormat="1" ht="24.75" customHeight="1">
      <c r="A6" s="206">
        <v>45291</v>
      </c>
      <c r="B6" s="207" t="s">
        <v>288</v>
      </c>
      <c r="C6" s="208" t="s">
        <v>289</v>
      </c>
      <c r="D6" s="206">
        <f ca="1">+TODAY()</f>
        <v>45558</v>
      </c>
      <c r="E6" s="209">
        <f ca="1">+D6-A6</f>
        <v>267</v>
      </c>
      <c r="F6" s="209">
        <v>1484715.53</v>
      </c>
      <c r="G6" s="187"/>
      <c r="I6" s="205"/>
      <c r="J6" s="205" t="s">
        <v>726</v>
      </c>
    </row>
    <row r="7" spans="1:10" s="186" customFormat="1" ht="24.75" customHeight="1">
      <c r="A7" s="206">
        <v>45323</v>
      </c>
      <c r="B7" s="207" t="s">
        <v>270</v>
      </c>
      <c r="C7" s="208" t="s">
        <v>39</v>
      </c>
      <c r="D7" s="206">
        <f ca="1">+TODAY()</f>
        <v>45558</v>
      </c>
      <c r="E7" s="209">
        <f t="shared" ref="E7:E17" ca="1" si="0">+D7-A7</f>
        <v>235</v>
      </c>
      <c r="F7" s="209">
        <v>176550</v>
      </c>
      <c r="G7" s="187"/>
      <c r="H7" s="422">
        <f>+ROUND(F7*7/107,2)</f>
        <v>11550</v>
      </c>
      <c r="I7" s="205"/>
    </row>
    <row r="8" spans="1:10" s="186" customFormat="1" ht="24.75" customHeight="1">
      <c r="A8" s="206">
        <v>45337</v>
      </c>
      <c r="B8" s="207" t="s">
        <v>271</v>
      </c>
      <c r="C8" s="208" t="s">
        <v>272</v>
      </c>
      <c r="D8" s="206">
        <f t="shared" ref="D8:D17" ca="1" si="1">+TODAY()</f>
        <v>45558</v>
      </c>
      <c r="E8" s="209">
        <f t="shared" ca="1" si="0"/>
        <v>221</v>
      </c>
      <c r="F8" s="209">
        <v>9520.86</v>
      </c>
      <c r="G8" s="187"/>
      <c r="H8" s="422">
        <f>+ROUND(F8*7/107,2)</f>
        <v>622.86</v>
      </c>
      <c r="I8" s="205"/>
    </row>
    <row r="9" spans="1:10" s="186" customFormat="1" ht="24.75" customHeight="1">
      <c r="A9" s="206">
        <v>45345</v>
      </c>
      <c r="B9" s="207" t="s">
        <v>273</v>
      </c>
      <c r="C9" s="208" t="s">
        <v>274</v>
      </c>
      <c r="D9" s="206">
        <f t="shared" ca="1" si="1"/>
        <v>45558</v>
      </c>
      <c r="E9" s="209">
        <f t="shared" ca="1" si="0"/>
        <v>213</v>
      </c>
      <c r="F9" s="209">
        <v>118342</v>
      </c>
      <c r="G9" s="187"/>
      <c r="H9" s="422">
        <f>+ROUND(F9*7/107,2)</f>
        <v>7742</v>
      </c>
      <c r="I9" s="205"/>
    </row>
    <row r="10" spans="1:10" s="186" customFormat="1" ht="24.75" customHeight="1">
      <c r="A10" s="206">
        <v>45384</v>
      </c>
      <c r="B10" s="207" t="s">
        <v>275</v>
      </c>
      <c r="C10" s="208" t="s">
        <v>276</v>
      </c>
      <c r="D10" s="206">
        <f t="shared" ca="1" si="1"/>
        <v>45558</v>
      </c>
      <c r="E10" s="209">
        <f t="shared" ca="1" si="0"/>
        <v>174</v>
      </c>
      <c r="F10" s="209">
        <v>500</v>
      </c>
      <c r="G10" s="187"/>
      <c r="I10" s="186" t="s">
        <v>727</v>
      </c>
      <c r="J10" s="205" t="s">
        <v>726</v>
      </c>
    </row>
    <row r="11" spans="1:10" s="186" customFormat="1" ht="24.75" customHeight="1">
      <c r="A11" s="206">
        <v>45405</v>
      </c>
      <c r="B11" s="207" t="s">
        <v>277</v>
      </c>
      <c r="C11" s="208" t="s">
        <v>278</v>
      </c>
      <c r="D11" s="206">
        <f t="shared" ca="1" si="1"/>
        <v>45558</v>
      </c>
      <c r="E11" s="209">
        <f t="shared" ca="1" si="0"/>
        <v>153</v>
      </c>
      <c r="F11" s="209">
        <v>6656.47</v>
      </c>
      <c r="G11" s="187"/>
      <c r="H11" s="422">
        <f t="shared" ref="H11:H13" si="2">+ROUND(F11*7/107,2)</f>
        <v>435.47</v>
      </c>
      <c r="I11" s="205"/>
    </row>
    <row r="12" spans="1:10" s="186" customFormat="1" ht="24.75" customHeight="1">
      <c r="A12" s="206">
        <v>45482</v>
      </c>
      <c r="B12" s="207" t="s">
        <v>279</v>
      </c>
      <c r="C12" s="208" t="s">
        <v>45</v>
      </c>
      <c r="D12" s="206">
        <f t="shared" ca="1" si="1"/>
        <v>45558</v>
      </c>
      <c r="E12" s="209">
        <f t="shared" ca="1" si="0"/>
        <v>76</v>
      </c>
      <c r="F12" s="209">
        <v>15432.7</v>
      </c>
      <c r="G12" s="187" t="s">
        <v>290</v>
      </c>
      <c r="H12" s="422">
        <f t="shared" si="2"/>
        <v>1009.62</v>
      </c>
      <c r="I12" s="205"/>
    </row>
    <row r="13" spans="1:10" s="186" customFormat="1" ht="24.75" customHeight="1">
      <c r="A13" s="206">
        <v>45495</v>
      </c>
      <c r="B13" s="207" t="s">
        <v>280</v>
      </c>
      <c r="C13" s="208" t="s">
        <v>281</v>
      </c>
      <c r="D13" s="206">
        <f t="shared" ca="1" si="1"/>
        <v>45558</v>
      </c>
      <c r="E13" s="209">
        <f t="shared" ca="1" si="0"/>
        <v>63</v>
      </c>
      <c r="F13" s="209">
        <v>12695.55</v>
      </c>
      <c r="G13" s="187" t="s">
        <v>290</v>
      </c>
      <c r="H13" s="422">
        <f t="shared" si="2"/>
        <v>830.55</v>
      </c>
      <c r="I13" s="205"/>
    </row>
    <row r="14" spans="1:10" s="186" customFormat="1" ht="24.75" customHeight="1">
      <c r="A14" s="206">
        <v>45495</v>
      </c>
      <c r="B14" s="207" t="s">
        <v>282</v>
      </c>
      <c r="C14" s="208" t="s">
        <v>276</v>
      </c>
      <c r="D14" s="206">
        <f t="shared" ca="1" si="1"/>
        <v>45558</v>
      </c>
      <c r="E14" s="209">
        <f t="shared" ca="1" si="0"/>
        <v>63</v>
      </c>
      <c r="F14" s="209">
        <v>9209</v>
      </c>
      <c r="G14" s="187" t="s">
        <v>290</v>
      </c>
      <c r="I14" s="186" t="s">
        <v>727</v>
      </c>
      <c r="J14" s="205" t="s">
        <v>726</v>
      </c>
    </row>
    <row r="15" spans="1:10" s="186" customFormat="1" ht="24.75" customHeight="1">
      <c r="A15" s="206">
        <v>45495</v>
      </c>
      <c r="B15" s="207" t="s">
        <v>283</v>
      </c>
      <c r="C15" s="208" t="s">
        <v>45</v>
      </c>
      <c r="D15" s="206">
        <f t="shared" ca="1" si="1"/>
        <v>45558</v>
      </c>
      <c r="E15" s="209">
        <f t="shared" ca="1" si="0"/>
        <v>63</v>
      </c>
      <c r="F15" s="209">
        <v>15432.7</v>
      </c>
      <c r="G15" s="187" t="s">
        <v>290</v>
      </c>
      <c r="H15" s="422">
        <f>+ROUND(F15*7/107,2)</f>
        <v>1009.62</v>
      </c>
      <c r="I15" s="205"/>
    </row>
    <row r="16" spans="1:10" s="186" customFormat="1" ht="24.75" customHeight="1">
      <c r="A16" s="206">
        <v>45497</v>
      </c>
      <c r="B16" s="207" t="s">
        <v>284</v>
      </c>
      <c r="C16" s="208" t="s">
        <v>285</v>
      </c>
      <c r="D16" s="206">
        <f t="shared" ca="1" si="1"/>
        <v>45558</v>
      </c>
      <c r="E16" s="209">
        <f t="shared" ca="1" si="0"/>
        <v>61</v>
      </c>
      <c r="F16" s="209">
        <v>35710</v>
      </c>
      <c r="G16" s="187" t="s">
        <v>290</v>
      </c>
      <c r="I16" s="186" t="s">
        <v>727</v>
      </c>
      <c r="J16" s="205" t="s">
        <v>726</v>
      </c>
    </row>
    <row r="17" spans="1:9" s="186" customFormat="1" ht="24.75" customHeight="1">
      <c r="A17" s="206">
        <v>45503</v>
      </c>
      <c r="B17" s="207" t="s">
        <v>286</v>
      </c>
      <c r="C17" s="208" t="s">
        <v>287</v>
      </c>
      <c r="D17" s="206">
        <f t="shared" ca="1" si="1"/>
        <v>45558</v>
      </c>
      <c r="E17" s="209">
        <f t="shared" ca="1" si="0"/>
        <v>55</v>
      </c>
      <c r="F17" s="209">
        <v>85500.69</v>
      </c>
      <c r="G17" s="187"/>
      <c r="H17" s="422">
        <f>+ROUND(F17*7/107,2)</f>
        <v>5593.5</v>
      </c>
      <c r="I17" s="205"/>
    </row>
    <row r="18" spans="1:9" ht="24.75" customHeight="1">
      <c r="A18" s="210"/>
      <c r="B18" s="191"/>
      <c r="C18" s="192"/>
      <c r="D18" s="192"/>
      <c r="E18" s="192"/>
      <c r="F18" s="193"/>
      <c r="G18" s="205"/>
    </row>
    <row r="19" spans="1:9" ht="24.75" customHeight="1" thickBot="1">
      <c r="A19" s="554" t="s">
        <v>4</v>
      </c>
      <c r="B19" s="555"/>
      <c r="C19" s="556"/>
      <c r="D19" s="265"/>
      <c r="E19" s="265"/>
      <c r="F19" s="196">
        <f>SUM(F6:F17)</f>
        <v>1970265.5</v>
      </c>
      <c r="G19" s="205"/>
      <c r="H19" s="424">
        <f>SUM(H6:H18)</f>
        <v>28793.62</v>
      </c>
    </row>
    <row r="20" spans="1:9" ht="24.75" customHeight="1" thickTop="1">
      <c r="A20" s="211"/>
      <c r="B20" s="197"/>
      <c r="C20" s="198" t="s">
        <v>15</v>
      </c>
      <c r="D20" s="198"/>
      <c r="E20" s="198"/>
      <c r="F20" s="199">
        <v>1970265.5</v>
      </c>
      <c r="G20" s="205"/>
    </row>
    <row r="21" spans="1:9" ht="24.9" customHeight="1">
      <c r="C21" s="198" t="s">
        <v>11</v>
      </c>
      <c r="D21" s="198"/>
      <c r="E21" s="198"/>
      <c r="F21" s="195">
        <f>F19-F20</f>
        <v>0</v>
      </c>
    </row>
    <row r="22" spans="1:9" ht="24.9" customHeight="1"/>
    <row r="23" spans="1:9" ht="24.9" customHeight="1"/>
    <row r="24" spans="1:9" ht="24.9" customHeight="1"/>
    <row r="25" spans="1:9" ht="24.9" customHeight="1">
      <c r="E25" s="187" t="s">
        <v>815</v>
      </c>
      <c r="F25" s="188">
        <f>+F16+F14+F10+F6</f>
        <v>1530134.53</v>
      </c>
    </row>
    <row r="26" spans="1:9" ht="24.9" customHeight="1">
      <c r="E26" s="187" t="s">
        <v>814</v>
      </c>
      <c r="F26" s="188">
        <f>+F19-F25</f>
        <v>440130.97</v>
      </c>
    </row>
    <row r="27" spans="1:9" ht="24.9" customHeight="1"/>
    <row r="28" spans="1:9" ht="24.9" customHeight="1"/>
    <row r="29" spans="1:9" ht="24.9" customHeight="1"/>
    <row r="30" spans="1:9" ht="24.9" customHeight="1"/>
    <row r="31" spans="1:9" ht="24.9" customHeight="1"/>
    <row r="32" spans="1:9" ht="24.9" customHeight="1"/>
    <row r="33" ht="24.9" customHeight="1"/>
    <row r="34" ht="24.9" customHeight="1"/>
    <row r="35" ht="24.9" customHeight="1"/>
    <row r="36" ht="24.9" customHeight="1"/>
    <row r="37" ht="24.9" customHeight="1"/>
    <row r="38" ht="24.9" customHeight="1"/>
    <row r="39" ht="24.9" customHeight="1"/>
    <row r="40" ht="24.9" customHeight="1"/>
    <row r="41" ht="24.9" customHeight="1"/>
    <row r="42" ht="24.9" customHeight="1"/>
    <row r="43" ht="24.9" customHeight="1"/>
    <row r="44" ht="24.9" customHeight="1"/>
    <row r="45" ht="24.9" customHeight="1"/>
    <row r="46" ht="24.9" customHeight="1"/>
    <row r="47" ht="24.9" customHeight="1"/>
    <row r="48" ht="24.9" customHeight="1"/>
    <row r="49" ht="24.9" customHeight="1"/>
    <row r="50" ht="24.9" customHeight="1"/>
    <row r="51" ht="24.9" customHeight="1"/>
    <row r="52" ht="24.9" customHeight="1"/>
    <row r="53" ht="24.9" customHeight="1"/>
    <row r="54" ht="24.9" customHeight="1"/>
    <row r="55" ht="24.9" customHeight="1"/>
    <row r="56" ht="24.9" customHeight="1"/>
    <row r="57" ht="24.9" customHeight="1"/>
    <row r="58" ht="24.9" customHeight="1"/>
    <row r="59" ht="24.9" customHeight="1"/>
    <row r="60" ht="24.9" customHeight="1"/>
    <row r="61" ht="24.9" customHeight="1"/>
    <row r="62" ht="24.9" customHeight="1"/>
    <row r="63" ht="24.9" customHeight="1"/>
    <row r="64" ht="24.9" customHeight="1"/>
    <row r="65" ht="24.9" customHeight="1"/>
    <row r="66" ht="24.9" customHeight="1"/>
    <row r="67" ht="24.9" customHeight="1"/>
    <row r="68" ht="24.9" customHeight="1"/>
    <row r="69" ht="24.9" customHeight="1"/>
    <row r="70" ht="24.9" customHeight="1"/>
    <row r="71" ht="24.9" customHeight="1"/>
    <row r="72" ht="24.9" customHeight="1"/>
    <row r="73" ht="24.9" customHeight="1"/>
    <row r="74" ht="24.9" customHeight="1"/>
    <row r="75" ht="24.9" customHeight="1"/>
    <row r="76" ht="24.9" customHeight="1"/>
    <row r="77" ht="24.9" customHeight="1"/>
    <row r="78" ht="24.9" customHeight="1"/>
    <row r="79" ht="24.9" customHeight="1"/>
    <row r="80" ht="24.9" customHeight="1"/>
    <row r="81" ht="24.9" customHeight="1"/>
    <row r="82" ht="24.9" customHeight="1"/>
    <row r="83" ht="24.9" customHeight="1"/>
    <row r="84" ht="24.9" customHeight="1"/>
    <row r="85" ht="24.9" customHeight="1"/>
    <row r="86" ht="24.9" customHeight="1"/>
    <row r="87" ht="24.9" customHeight="1"/>
    <row r="88" ht="24.9" customHeight="1"/>
    <row r="89" ht="24.9" customHeight="1"/>
    <row r="90" ht="24.9" customHeight="1"/>
    <row r="91" ht="24.9" customHeight="1"/>
    <row r="92" ht="24.9" customHeight="1"/>
    <row r="93" ht="24.9" customHeight="1"/>
    <row r="94" ht="24.9" customHeight="1"/>
    <row r="95" ht="24.9" customHeight="1"/>
    <row r="96" ht="24.9" customHeight="1"/>
    <row r="97" ht="24.9" customHeight="1"/>
    <row r="98" ht="24.9" customHeight="1"/>
    <row r="99" ht="24.9" customHeight="1"/>
    <row r="100" ht="24.9" customHeight="1"/>
    <row r="101" ht="24.9" customHeight="1"/>
    <row r="102" ht="24.9" customHeight="1"/>
    <row r="103" ht="24.9" customHeight="1"/>
    <row r="104" ht="24.9" customHeight="1"/>
    <row r="105" ht="24.9" customHeight="1"/>
    <row r="106" ht="24.9" customHeight="1"/>
    <row r="107" ht="24.9" customHeight="1"/>
    <row r="108" ht="24.9" customHeight="1"/>
    <row r="109" ht="24.9" customHeight="1"/>
    <row r="110" ht="24.9" customHeight="1"/>
    <row r="111" ht="24.9" customHeight="1"/>
    <row r="112" ht="24.9" customHeight="1"/>
    <row r="113" ht="24.9" customHeight="1"/>
    <row r="114" ht="24.9" customHeight="1"/>
    <row r="115" ht="24.9" customHeight="1"/>
    <row r="116" ht="24.9" customHeight="1"/>
    <row r="117" ht="24.9" customHeight="1"/>
    <row r="118" ht="24.9" customHeight="1"/>
    <row r="119" ht="27.75" customHeight="1"/>
    <row r="120" ht="27.75" customHeight="1"/>
    <row r="121" ht="27.75" customHeight="1"/>
    <row r="122" ht="27.75" customHeight="1"/>
    <row r="123" ht="27.75" customHeight="1"/>
    <row r="124" ht="27.75" customHeight="1"/>
    <row r="125" ht="27.75" customHeight="1"/>
    <row r="126" ht="27.75" customHeight="1"/>
    <row r="127" ht="27.75" customHeight="1"/>
    <row r="128" ht="27.75" customHeight="1"/>
    <row r="129" ht="27.75" customHeight="1"/>
    <row r="130" ht="27.75" customHeight="1"/>
    <row r="131" ht="27.75" customHeight="1"/>
    <row r="132" ht="27.75" customHeight="1"/>
    <row r="133" ht="27.75" customHeight="1"/>
    <row r="134" ht="27.75" customHeight="1"/>
    <row r="135" ht="27.75" customHeight="1"/>
    <row r="136" ht="27.75" customHeight="1"/>
    <row r="137" ht="27.75" customHeight="1"/>
    <row r="138" ht="27.75" customHeight="1"/>
    <row r="139" ht="27.75" customHeight="1"/>
    <row r="140" ht="27.75" customHeight="1"/>
    <row r="141" ht="27.75" customHeight="1"/>
    <row r="142" ht="27.75" customHeight="1"/>
    <row r="143" ht="27.75" customHeight="1"/>
    <row r="144" ht="27.75" customHeight="1"/>
    <row r="145" ht="27.75" customHeight="1"/>
    <row r="146" ht="27.75" customHeight="1"/>
  </sheetData>
  <mergeCells count="4">
    <mergeCell ref="A1:F1"/>
    <mergeCell ref="A2:F2"/>
    <mergeCell ref="A3:F3"/>
    <mergeCell ref="A19:C19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J63"/>
  <sheetViews>
    <sheetView view="pageBreakPreview" zoomScale="80" zoomScaleNormal="70" zoomScaleSheetLayoutView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7" sqref="A7"/>
    </sheetView>
  </sheetViews>
  <sheetFormatPr defaultColWidth="9.125" defaultRowHeight="23.4"/>
  <cols>
    <col min="1" max="1" width="14.625" style="50" customWidth="1"/>
    <col min="2" max="2" width="19.375" style="23" customWidth="1"/>
    <col min="3" max="3" width="65.375" style="16" customWidth="1"/>
    <col min="4" max="4" width="19" style="65" customWidth="1"/>
    <col min="5" max="5" width="22.125" style="20" bestFit="1" customWidth="1"/>
    <col min="6" max="6" width="36.125" style="16" customWidth="1"/>
    <col min="7" max="7" width="19.75" style="16" customWidth="1"/>
    <col min="8" max="8" width="2.75" style="16" customWidth="1"/>
    <col min="9" max="10" width="12.75" style="21" bestFit="1" customWidth="1"/>
    <col min="11" max="16384" width="9.125" style="16"/>
  </cols>
  <sheetData>
    <row r="1" spans="1:10" s="3" customFormat="1" ht="29.1" customHeight="1">
      <c r="A1" s="557" t="str">
        <f>'1111-00 CASH'!A1</f>
        <v>TANTAN TRANSLATION STUDIO CO.,LTD.</v>
      </c>
      <c r="B1" s="557"/>
      <c r="C1" s="557"/>
      <c r="D1" s="557"/>
      <c r="E1" s="2"/>
      <c r="I1" s="4"/>
      <c r="J1" s="4"/>
    </row>
    <row r="2" spans="1:10" s="3" customFormat="1" ht="29.1" customHeight="1">
      <c r="A2" s="557" t="s">
        <v>20</v>
      </c>
      <c r="B2" s="557"/>
      <c r="C2" s="557"/>
      <c r="D2" s="557"/>
      <c r="E2" s="2"/>
      <c r="I2" s="4"/>
      <c r="J2" s="4"/>
    </row>
    <row r="3" spans="1:10" s="3" customFormat="1" ht="29.1" customHeight="1">
      <c r="A3" s="557" t="str">
        <f>'1111-00 CASH'!A3</f>
        <v>AS OF JULY 2024</v>
      </c>
      <c r="B3" s="557"/>
      <c r="C3" s="557"/>
      <c r="D3" s="557"/>
      <c r="E3" s="5"/>
      <c r="F3" s="5"/>
      <c r="G3" s="5"/>
      <c r="H3" s="5"/>
      <c r="I3" s="6"/>
      <c r="J3" s="6"/>
    </row>
    <row r="4" spans="1:10" s="3" customFormat="1" ht="28.5" customHeight="1">
      <c r="A4" s="46"/>
      <c r="B4" s="1"/>
      <c r="D4" s="57"/>
      <c r="E4" s="7"/>
      <c r="F4" s="7"/>
      <c r="G4" s="7"/>
      <c r="H4" s="8"/>
      <c r="I4" s="9"/>
      <c r="J4" s="9"/>
    </row>
    <row r="5" spans="1:10" s="1" customFormat="1" ht="29.1" customHeight="1">
      <c r="A5" s="47" t="s">
        <v>0</v>
      </c>
      <c r="B5" s="11" t="s">
        <v>1</v>
      </c>
      <c r="C5" s="11" t="s">
        <v>2</v>
      </c>
      <c r="D5" s="58" t="s">
        <v>3</v>
      </c>
      <c r="E5" s="7"/>
      <c r="F5" s="7"/>
      <c r="G5" s="7"/>
      <c r="H5" s="8"/>
      <c r="I5" s="9"/>
      <c r="J5" s="9"/>
    </row>
    <row r="6" spans="1:10" ht="29.1" customHeight="1">
      <c r="A6" s="48">
        <v>243633</v>
      </c>
      <c r="B6" s="13" t="s">
        <v>292</v>
      </c>
      <c r="C6" s="14" t="s">
        <v>32</v>
      </c>
      <c r="D6" s="59">
        <v>72.84</v>
      </c>
      <c r="E6" s="7"/>
      <c r="F6" s="7"/>
      <c r="G6" s="7"/>
      <c r="H6" s="8"/>
      <c r="I6" s="9"/>
      <c r="J6" s="9"/>
    </row>
    <row r="7" spans="1:10" ht="29.1" customHeight="1">
      <c r="A7" s="48">
        <v>243641</v>
      </c>
      <c r="B7" s="13" t="s">
        <v>293</v>
      </c>
      <c r="C7" s="14" t="s">
        <v>294</v>
      </c>
      <c r="D7" s="59">
        <v>721.15</v>
      </c>
      <c r="E7" s="7"/>
      <c r="F7" s="7"/>
      <c r="G7" s="7"/>
      <c r="H7" s="8"/>
      <c r="I7" s="9"/>
      <c r="J7" s="9"/>
    </row>
    <row r="8" spans="1:10" ht="29.1" customHeight="1">
      <c r="A8" s="48">
        <v>243643</v>
      </c>
      <c r="B8" s="13" t="s">
        <v>295</v>
      </c>
      <c r="C8" s="14" t="s">
        <v>67</v>
      </c>
      <c r="D8" s="59">
        <v>64.89</v>
      </c>
      <c r="E8" s="7"/>
      <c r="F8" s="7"/>
      <c r="G8" s="7"/>
      <c r="H8" s="8"/>
      <c r="I8" s="9"/>
      <c r="J8" s="9"/>
    </row>
    <row r="9" spans="1:10" ht="29.1" customHeight="1">
      <c r="A9" s="48">
        <v>243650</v>
      </c>
      <c r="B9" s="13" t="s">
        <v>296</v>
      </c>
      <c r="C9" s="14" t="s">
        <v>26</v>
      </c>
      <c r="D9" s="59">
        <v>3364.49</v>
      </c>
      <c r="E9" s="7"/>
      <c r="F9" s="7"/>
      <c r="G9" s="7"/>
      <c r="H9" s="8"/>
      <c r="I9" s="9"/>
      <c r="J9" s="9"/>
    </row>
    <row r="10" spans="1:10" ht="29.1" customHeight="1">
      <c r="A10" s="48">
        <v>243673</v>
      </c>
      <c r="B10" s="13" t="s">
        <v>297</v>
      </c>
      <c r="C10" s="14" t="s">
        <v>298</v>
      </c>
      <c r="D10" s="59">
        <v>225</v>
      </c>
      <c r="E10" s="7"/>
      <c r="F10" s="7"/>
      <c r="G10" s="7"/>
      <c r="H10" s="8"/>
      <c r="I10" s="9"/>
      <c r="J10" s="9"/>
    </row>
    <row r="11" spans="1:10" ht="29.1" customHeight="1">
      <c r="A11" s="48">
        <v>243677</v>
      </c>
      <c r="B11" s="13" t="s">
        <v>299</v>
      </c>
      <c r="C11" s="14" t="s">
        <v>300</v>
      </c>
      <c r="D11" s="59">
        <v>1729.05</v>
      </c>
      <c r="E11" s="7"/>
      <c r="F11" s="7"/>
      <c r="G11" s="7"/>
      <c r="H11" s="8"/>
      <c r="I11" s="9"/>
      <c r="J11" s="9"/>
    </row>
    <row r="12" spans="1:10" ht="29.1" customHeight="1">
      <c r="A12" s="48" t="s">
        <v>291</v>
      </c>
      <c r="B12" s="13" t="s">
        <v>301</v>
      </c>
      <c r="C12" s="14" t="s">
        <v>26</v>
      </c>
      <c r="D12" s="59">
        <v>3364.49</v>
      </c>
      <c r="E12" s="7"/>
      <c r="F12" s="7"/>
      <c r="G12" s="7"/>
      <c r="H12" s="8"/>
      <c r="I12" s="9"/>
      <c r="J12" s="9"/>
    </row>
    <row r="13" spans="1:10" ht="29.1" customHeight="1">
      <c r="A13" s="48" t="s">
        <v>291</v>
      </c>
      <c r="B13" s="13" t="s">
        <v>302</v>
      </c>
      <c r="C13" s="14" t="s">
        <v>32</v>
      </c>
      <c r="D13" s="59">
        <v>67.14</v>
      </c>
      <c r="E13" s="7"/>
      <c r="F13" s="7"/>
      <c r="G13" s="7"/>
      <c r="H13" s="8"/>
      <c r="I13" s="9"/>
      <c r="J13" s="9"/>
    </row>
    <row r="14" spans="1:10" ht="29.1" customHeight="1">
      <c r="A14" s="48">
        <v>243678</v>
      </c>
      <c r="B14" s="13" t="s">
        <v>303</v>
      </c>
      <c r="C14" s="14" t="s">
        <v>100</v>
      </c>
      <c r="D14" s="59">
        <v>521.17999999999995</v>
      </c>
      <c r="E14" s="7"/>
      <c r="F14" s="7"/>
      <c r="G14" s="7"/>
      <c r="H14" s="8"/>
      <c r="I14" s="9"/>
      <c r="J14" s="9"/>
    </row>
    <row r="15" spans="1:10" ht="29.1" customHeight="1">
      <c r="A15" s="48">
        <v>243682</v>
      </c>
      <c r="B15" s="13" t="s">
        <v>304</v>
      </c>
      <c r="C15" s="14" t="s">
        <v>298</v>
      </c>
      <c r="D15" s="59">
        <v>2700</v>
      </c>
      <c r="E15" s="7"/>
      <c r="F15" s="7"/>
      <c r="G15" s="7"/>
      <c r="H15" s="8"/>
      <c r="I15" s="9"/>
      <c r="J15" s="9"/>
    </row>
    <row r="16" spans="1:10" ht="29.1" customHeight="1">
      <c r="A16" s="48">
        <v>243682</v>
      </c>
      <c r="B16" s="13" t="s">
        <v>305</v>
      </c>
      <c r="C16" s="14" t="s">
        <v>298</v>
      </c>
      <c r="D16" s="59">
        <v>855</v>
      </c>
      <c r="E16" s="7"/>
      <c r="F16" s="7"/>
      <c r="G16" s="7"/>
      <c r="H16" s="8"/>
      <c r="I16" s="9"/>
      <c r="J16" s="9"/>
    </row>
    <row r="17" spans="1:10" ht="29.1" customHeight="1">
      <c r="A17" s="48">
        <v>243696</v>
      </c>
      <c r="B17" s="13" t="s">
        <v>306</v>
      </c>
      <c r="C17" s="14" t="s">
        <v>307</v>
      </c>
      <c r="D17" s="59">
        <v>37.5</v>
      </c>
      <c r="E17" s="7"/>
      <c r="F17" s="7"/>
      <c r="G17" s="7"/>
      <c r="H17" s="8"/>
      <c r="I17" s="9"/>
      <c r="J17" s="9"/>
    </row>
    <row r="18" spans="1:10" ht="29.1" customHeight="1">
      <c r="A18" s="48">
        <v>243703</v>
      </c>
      <c r="B18" s="13" t="s">
        <v>308</v>
      </c>
      <c r="C18" s="14" t="s">
        <v>309</v>
      </c>
      <c r="D18" s="59">
        <v>1650</v>
      </c>
      <c r="E18" s="7"/>
      <c r="F18" s="7"/>
      <c r="G18" s="7"/>
      <c r="H18" s="8"/>
      <c r="I18" s="9"/>
      <c r="J18" s="9"/>
    </row>
    <row r="19" spans="1:10" ht="29.1" customHeight="1">
      <c r="A19" s="48">
        <v>243706</v>
      </c>
      <c r="B19" s="13" t="s">
        <v>310</v>
      </c>
      <c r="C19" s="14" t="s">
        <v>26</v>
      </c>
      <c r="D19" s="59">
        <v>3364.49</v>
      </c>
      <c r="E19" s="7"/>
      <c r="F19" s="7"/>
      <c r="G19" s="7"/>
      <c r="H19" s="8"/>
      <c r="I19" s="9"/>
      <c r="J19" s="9"/>
    </row>
    <row r="20" spans="1:10" ht="29.1" customHeight="1">
      <c r="A20" s="48">
        <v>243706</v>
      </c>
      <c r="B20" s="13" t="s">
        <v>311</v>
      </c>
      <c r="C20" s="14" t="s">
        <v>62</v>
      </c>
      <c r="D20" s="59">
        <v>52.56</v>
      </c>
      <c r="E20" s="7"/>
      <c r="F20" s="7"/>
      <c r="G20" s="7"/>
      <c r="H20" s="8"/>
      <c r="I20" s="9"/>
      <c r="J20" s="9"/>
    </row>
    <row r="21" spans="1:10" ht="29.1" customHeight="1">
      <c r="A21" s="48">
        <v>243709</v>
      </c>
      <c r="B21" s="13" t="s">
        <v>312</v>
      </c>
      <c r="C21" s="14" t="s">
        <v>313</v>
      </c>
      <c r="D21" s="59">
        <v>1425.6</v>
      </c>
      <c r="E21" s="7"/>
      <c r="F21" s="7"/>
      <c r="G21" s="7"/>
      <c r="H21" s="8"/>
      <c r="I21" s="9"/>
      <c r="J21" s="9"/>
    </row>
    <row r="22" spans="1:10" ht="29.1" customHeight="1">
      <c r="A22" s="48">
        <v>243727</v>
      </c>
      <c r="B22" s="13" t="s">
        <v>314</v>
      </c>
      <c r="C22" s="14" t="s">
        <v>315</v>
      </c>
      <c r="D22" s="59">
        <v>565.08000000000004</v>
      </c>
      <c r="E22" s="7"/>
      <c r="F22" s="7"/>
      <c r="G22" s="7"/>
      <c r="H22" s="8"/>
      <c r="I22" s="9"/>
      <c r="J22" s="9"/>
    </row>
    <row r="23" spans="1:10" ht="29.1" customHeight="1">
      <c r="A23" s="48">
        <v>243734</v>
      </c>
      <c r="B23" s="13" t="s">
        <v>316</v>
      </c>
      <c r="C23" s="14" t="s">
        <v>317</v>
      </c>
      <c r="D23" s="59">
        <v>122.46</v>
      </c>
      <c r="E23" s="7"/>
      <c r="F23" s="7"/>
      <c r="G23" s="7"/>
      <c r="H23" s="8"/>
      <c r="I23" s="9"/>
      <c r="J23" s="9"/>
    </row>
    <row r="24" spans="1:10" ht="29.1" customHeight="1">
      <c r="A24" s="48">
        <v>243738</v>
      </c>
      <c r="B24" s="13" t="s">
        <v>318</v>
      </c>
      <c r="C24" s="14" t="s">
        <v>319</v>
      </c>
      <c r="D24" s="59">
        <v>262.5</v>
      </c>
      <c r="E24" s="7"/>
      <c r="F24" s="7"/>
      <c r="G24" s="7"/>
      <c r="H24" s="8"/>
      <c r="I24" s="9"/>
      <c r="J24" s="9"/>
    </row>
    <row r="25" spans="1:10" ht="29.1" customHeight="1">
      <c r="A25" s="48">
        <v>243740</v>
      </c>
      <c r="B25" s="13" t="s">
        <v>320</v>
      </c>
      <c r="C25" s="14" t="s">
        <v>26</v>
      </c>
      <c r="D25" s="59">
        <v>3364.49</v>
      </c>
      <c r="E25" s="7"/>
      <c r="F25" s="7"/>
      <c r="G25" s="7"/>
      <c r="H25" s="8"/>
      <c r="I25" s="9"/>
      <c r="J25" s="9"/>
    </row>
    <row r="26" spans="1:10" ht="29.1" customHeight="1">
      <c r="A26" s="48">
        <v>243742</v>
      </c>
      <c r="B26" s="13" t="s">
        <v>321</v>
      </c>
      <c r="C26" s="14" t="s">
        <v>30</v>
      </c>
      <c r="D26" s="59">
        <v>420.08</v>
      </c>
      <c r="E26" s="7"/>
      <c r="F26" s="7"/>
      <c r="G26" s="7"/>
      <c r="H26" s="8"/>
      <c r="I26" s="9"/>
      <c r="J26" s="9"/>
    </row>
    <row r="27" spans="1:10" ht="29.1" customHeight="1">
      <c r="A27" s="48">
        <v>243749</v>
      </c>
      <c r="B27" s="13" t="s">
        <v>322</v>
      </c>
      <c r="C27" s="14" t="s">
        <v>323</v>
      </c>
      <c r="D27" s="59">
        <v>24.3</v>
      </c>
      <c r="E27" s="7"/>
      <c r="F27" s="7"/>
      <c r="G27" s="7"/>
      <c r="H27" s="8"/>
      <c r="I27" s="9"/>
      <c r="J27" s="9"/>
    </row>
    <row r="28" spans="1:10" ht="29.1" customHeight="1">
      <c r="A28" s="48">
        <v>243753</v>
      </c>
      <c r="B28" s="13" t="s">
        <v>324</v>
      </c>
      <c r="C28" s="14" t="s">
        <v>325</v>
      </c>
      <c r="D28" s="59">
        <v>478.62</v>
      </c>
      <c r="E28" s="7"/>
      <c r="F28" s="7"/>
      <c r="G28" s="7"/>
      <c r="H28" s="8"/>
      <c r="I28" s="9"/>
      <c r="J28" s="9"/>
    </row>
    <row r="29" spans="1:10" ht="29.1" customHeight="1">
      <c r="A29" s="48">
        <v>243754</v>
      </c>
      <c r="B29" s="13" t="s">
        <v>326</v>
      </c>
      <c r="C29" s="14" t="s">
        <v>294</v>
      </c>
      <c r="D29" s="59">
        <v>2163.46</v>
      </c>
      <c r="E29" s="7"/>
      <c r="F29" s="7"/>
      <c r="G29" s="7"/>
      <c r="H29" s="8"/>
      <c r="I29" s="9"/>
      <c r="J29" s="9"/>
    </row>
    <row r="30" spans="1:10" ht="29.1" customHeight="1">
      <c r="A30" s="48">
        <v>243755</v>
      </c>
      <c r="B30" s="13" t="s">
        <v>327</v>
      </c>
      <c r="C30" s="14" t="s">
        <v>50</v>
      </c>
      <c r="D30" s="59">
        <v>1278.51</v>
      </c>
      <c r="E30" s="7"/>
      <c r="F30" s="7"/>
      <c r="G30" s="7"/>
      <c r="H30" s="8"/>
      <c r="I30" s="9"/>
      <c r="J30" s="9"/>
    </row>
    <row r="31" spans="1:10" ht="29.1" customHeight="1">
      <c r="A31" s="48">
        <v>243759</v>
      </c>
      <c r="B31" s="13" t="s">
        <v>328</v>
      </c>
      <c r="C31" s="14" t="s">
        <v>26</v>
      </c>
      <c r="D31" s="59">
        <v>3364.49</v>
      </c>
      <c r="E31" s="7"/>
      <c r="F31" s="7"/>
      <c r="G31" s="7"/>
      <c r="H31" s="8"/>
      <c r="I31" s="9"/>
      <c r="J31" s="9"/>
    </row>
    <row r="32" spans="1:10" ht="29.1" customHeight="1">
      <c r="A32" s="48">
        <v>243762</v>
      </c>
      <c r="B32" s="13" t="s">
        <v>329</v>
      </c>
      <c r="C32" s="14" t="s">
        <v>313</v>
      </c>
      <c r="D32" s="59">
        <v>356.72</v>
      </c>
      <c r="E32" s="7"/>
      <c r="F32" s="7"/>
      <c r="G32" s="7"/>
      <c r="H32" s="8"/>
      <c r="I32" s="9"/>
      <c r="J32" s="9"/>
    </row>
    <row r="33" spans="1:10" ht="29.1" customHeight="1">
      <c r="A33" s="48">
        <v>243763</v>
      </c>
      <c r="B33" s="13" t="s">
        <v>330</v>
      </c>
      <c r="C33" s="14" t="s">
        <v>331</v>
      </c>
      <c r="D33" s="59">
        <v>507.39</v>
      </c>
      <c r="E33" s="7"/>
      <c r="F33" s="7"/>
      <c r="G33" s="7"/>
      <c r="H33" s="8"/>
      <c r="I33" s="9"/>
      <c r="J33" s="9"/>
    </row>
    <row r="34" spans="1:10" ht="29.1" customHeight="1">
      <c r="A34" s="48">
        <v>243769</v>
      </c>
      <c r="B34" s="13" t="s">
        <v>332</v>
      </c>
      <c r="C34" s="14" t="s">
        <v>32</v>
      </c>
      <c r="D34" s="59">
        <v>323.33999999999997</v>
      </c>
      <c r="E34" s="7"/>
      <c r="F34" s="7"/>
      <c r="G34" s="7"/>
      <c r="H34" s="8"/>
      <c r="I34" s="9"/>
      <c r="J34" s="9"/>
    </row>
    <row r="35" spans="1:10" ht="29.1" customHeight="1">
      <c r="A35" s="48">
        <v>243774</v>
      </c>
      <c r="B35" s="13" t="s">
        <v>333</v>
      </c>
      <c r="C35" s="14" t="s">
        <v>317</v>
      </c>
      <c r="D35" s="59">
        <v>656.81</v>
      </c>
      <c r="E35" s="7"/>
      <c r="F35" s="7"/>
      <c r="G35" s="7"/>
      <c r="H35" s="8"/>
      <c r="I35" s="9"/>
      <c r="J35" s="9"/>
    </row>
    <row r="36" spans="1:10" ht="29.1" customHeight="1">
      <c r="A36" s="48">
        <v>243786</v>
      </c>
      <c r="B36" s="13" t="s">
        <v>334</v>
      </c>
      <c r="C36" s="14" t="s">
        <v>335</v>
      </c>
      <c r="D36" s="59">
        <v>1560</v>
      </c>
      <c r="E36" s="7"/>
      <c r="F36" s="7"/>
      <c r="G36" s="7"/>
      <c r="H36" s="8"/>
      <c r="I36" s="9"/>
      <c r="J36" s="9"/>
    </row>
    <row r="37" spans="1:10" ht="29.1" customHeight="1">
      <c r="A37" s="48">
        <v>243786</v>
      </c>
      <c r="B37" s="13" t="s">
        <v>336</v>
      </c>
      <c r="C37" s="14" t="s">
        <v>335</v>
      </c>
      <c r="D37" s="59">
        <v>173.07</v>
      </c>
      <c r="E37" s="7"/>
      <c r="F37" s="7"/>
      <c r="G37" s="7"/>
      <c r="H37" s="8"/>
      <c r="I37" s="9"/>
      <c r="J37" s="9"/>
    </row>
    <row r="38" spans="1:10" ht="29.1" customHeight="1">
      <c r="A38" s="48">
        <v>243786</v>
      </c>
      <c r="B38" s="13" t="s">
        <v>337</v>
      </c>
      <c r="C38" s="14" t="s">
        <v>335</v>
      </c>
      <c r="D38" s="60">
        <v>810</v>
      </c>
      <c r="E38" s="7"/>
      <c r="F38" s="7"/>
      <c r="G38" s="7"/>
      <c r="H38" s="8"/>
      <c r="I38" s="9"/>
      <c r="J38" s="9"/>
    </row>
    <row r="39" spans="1:10" ht="29.1" customHeight="1">
      <c r="A39" s="48">
        <v>243786</v>
      </c>
      <c r="B39" s="13" t="s">
        <v>338</v>
      </c>
      <c r="C39" s="14" t="s">
        <v>335</v>
      </c>
      <c r="D39" s="60">
        <v>225</v>
      </c>
      <c r="E39" s="7"/>
      <c r="F39" s="7"/>
      <c r="G39" s="7"/>
      <c r="H39" s="8"/>
      <c r="I39" s="9"/>
      <c r="J39" s="9"/>
    </row>
    <row r="40" spans="1:10" ht="29.1" customHeight="1">
      <c r="A40" s="48">
        <v>243786</v>
      </c>
      <c r="B40" s="13" t="s">
        <v>339</v>
      </c>
      <c r="C40" s="14" t="s">
        <v>335</v>
      </c>
      <c r="D40" s="60">
        <v>960</v>
      </c>
      <c r="E40" s="7"/>
      <c r="F40" s="7"/>
      <c r="G40" s="7"/>
      <c r="H40" s="8"/>
      <c r="I40" s="9"/>
      <c r="J40" s="9"/>
    </row>
    <row r="41" spans="1:10" ht="29.1" customHeight="1">
      <c r="A41" s="48">
        <v>243786</v>
      </c>
      <c r="B41" s="13" t="s">
        <v>340</v>
      </c>
      <c r="C41" s="14" t="s">
        <v>335</v>
      </c>
      <c r="D41" s="60">
        <v>864</v>
      </c>
      <c r="E41" s="7"/>
      <c r="F41" s="7"/>
      <c r="G41" s="7"/>
      <c r="H41" s="8"/>
      <c r="I41" s="9"/>
      <c r="J41" s="9"/>
    </row>
    <row r="42" spans="1:10" ht="29.1" customHeight="1">
      <c r="A42" s="48">
        <v>243786</v>
      </c>
      <c r="B42" s="13" t="s">
        <v>341</v>
      </c>
      <c r="C42" s="14" t="s">
        <v>335</v>
      </c>
      <c r="D42" s="60">
        <v>4680</v>
      </c>
      <c r="E42" s="7"/>
      <c r="F42" s="7"/>
      <c r="G42" s="7"/>
      <c r="H42" s="8"/>
      <c r="I42" s="9"/>
      <c r="J42" s="9"/>
    </row>
    <row r="43" spans="1:10" ht="29.1" customHeight="1">
      <c r="A43" s="48">
        <v>243786</v>
      </c>
      <c r="B43" s="13" t="s">
        <v>342</v>
      </c>
      <c r="C43" s="14" t="s">
        <v>335</v>
      </c>
      <c r="D43" s="60">
        <v>528</v>
      </c>
      <c r="E43" s="7"/>
      <c r="F43" s="7"/>
      <c r="G43" s="7"/>
      <c r="H43" s="8"/>
      <c r="I43" s="9"/>
      <c r="J43" s="9"/>
    </row>
    <row r="44" spans="1:10" ht="29.1" customHeight="1">
      <c r="A44" s="48">
        <v>243790</v>
      </c>
      <c r="B44" s="13" t="s">
        <v>343</v>
      </c>
      <c r="C44" s="14" t="s">
        <v>344</v>
      </c>
      <c r="D44" s="60">
        <v>3.25</v>
      </c>
      <c r="E44" s="7"/>
      <c r="F44" s="7"/>
      <c r="G44" s="7"/>
      <c r="H44" s="8"/>
      <c r="I44" s="9"/>
      <c r="J44" s="9"/>
    </row>
    <row r="45" spans="1:10" ht="29.1" customHeight="1">
      <c r="A45" s="48">
        <v>243795</v>
      </c>
      <c r="B45" s="13" t="s">
        <v>345</v>
      </c>
      <c r="C45" s="14" t="s">
        <v>335</v>
      </c>
      <c r="D45" s="60">
        <v>594</v>
      </c>
      <c r="E45" s="7"/>
      <c r="F45" s="7"/>
      <c r="G45" s="7"/>
      <c r="H45" s="8"/>
      <c r="I45" s="9"/>
      <c r="J45" s="9"/>
    </row>
    <row r="46" spans="1:10" ht="29.1" customHeight="1">
      <c r="A46" s="48">
        <v>243795</v>
      </c>
      <c r="B46" s="13" t="s">
        <v>346</v>
      </c>
      <c r="C46" s="14" t="s">
        <v>335</v>
      </c>
      <c r="D46" s="60">
        <v>450</v>
      </c>
      <c r="E46" s="7"/>
      <c r="F46" s="7"/>
      <c r="G46" s="7"/>
      <c r="H46" s="8"/>
      <c r="I46" s="9"/>
      <c r="J46" s="9"/>
    </row>
    <row r="47" spans="1:10" ht="29.1" customHeight="1">
      <c r="A47" s="48">
        <v>243795</v>
      </c>
      <c r="B47" s="13" t="s">
        <v>347</v>
      </c>
      <c r="C47" s="14" t="s">
        <v>335</v>
      </c>
      <c r="D47" s="60">
        <v>382.5</v>
      </c>
      <c r="E47" s="7"/>
      <c r="F47" s="7"/>
      <c r="G47" s="7"/>
      <c r="H47" s="8"/>
      <c r="I47" s="9"/>
      <c r="J47" s="9"/>
    </row>
    <row r="48" spans="1:10" ht="29.25" customHeight="1">
      <c r="A48" s="48">
        <v>243795</v>
      </c>
      <c r="B48" s="13" t="s">
        <v>348</v>
      </c>
      <c r="C48" s="14" t="s">
        <v>335</v>
      </c>
      <c r="D48" s="60">
        <v>247.5</v>
      </c>
      <c r="E48" s="7"/>
      <c r="F48" s="7"/>
      <c r="G48" s="7"/>
      <c r="H48" s="8"/>
      <c r="I48" s="9"/>
      <c r="J48" s="9"/>
    </row>
    <row r="49" spans="1:10" ht="29.1" customHeight="1">
      <c r="A49" s="48">
        <v>243797</v>
      </c>
      <c r="B49" s="13" t="s">
        <v>349</v>
      </c>
      <c r="C49" s="14" t="s">
        <v>26</v>
      </c>
      <c r="D49" s="60">
        <v>3364.49</v>
      </c>
      <c r="E49" s="7"/>
      <c r="F49" s="7"/>
      <c r="G49" s="7"/>
      <c r="H49" s="8"/>
      <c r="I49" s="9"/>
      <c r="J49" s="9"/>
    </row>
    <row r="50" spans="1:10" ht="29.1" customHeight="1">
      <c r="A50" s="48">
        <v>243797</v>
      </c>
      <c r="B50" s="13" t="s">
        <v>350</v>
      </c>
      <c r="C50" s="14" t="s">
        <v>26</v>
      </c>
      <c r="D50" s="60">
        <v>862.5</v>
      </c>
      <c r="E50" s="7"/>
      <c r="F50" s="7"/>
      <c r="G50" s="7"/>
      <c r="H50" s="8"/>
      <c r="I50" s="9"/>
      <c r="J50" s="9"/>
    </row>
    <row r="51" spans="1:10" ht="29.1" customHeight="1">
      <c r="A51" s="48">
        <v>243797</v>
      </c>
      <c r="B51" s="13" t="s">
        <v>351</v>
      </c>
      <c r="C51" s="14" t="s">
        <v>335</v>
      </c>
      <c r="D51" s="60">
        <v>528</v>
      </c>
      <c r="E51" s="7"/>
      <c r="F51" s="7"/>
      <c r="G51" s="7"/>
      <c r="H51" s="8"/>
      <c r="I51" s="9"/>
      <c r="J51" s="9"/>
    </row>
    <row r="52" spans="1:10" ht="29.1" customHeight="1">
      <c r="A52" s="48">
        <v>243800</v>
      </c>
      <c r="B52" s="13" t="s">
        <v>352</v>
      </c>
      <c r="C52" s="14" t="s">
        <v>30</v>
      </c>
      <c r="D52" s="60">
        <v>476.73</v>
      </c>
      <c r="E52" s="7"/>
      <c r="F52" s="7"/>
      <c r="G52" s="7"/>
      <c r="H52" s="8"/>
      <c r="I52" s="9"/>
      <c r="J52" s="9"/>
    </row>
    <row r="53" spans="1:10" ht="29.1" customHeight="1">
      <c r="A53" s="48">
        <v>243800</v>
      </c>
      <c r="B53" s="13" t="s">
        <v>353</v>
      </c>
      <c r="C53" s="14" t="s">
        <v>354</v>
      </c>
      <c r="D53" s="60">
        <v>440.94</v>
      </c>
      <c r="E53" s="7"/>
      <c r="F53" s="7"/>
      <c r="G53" s="7"/>
      <c r="H53" s="8"/>
      <c r="I53" s="9"/>
      <c r="J53" s="9"/>
    </row>
    <row r="54" spans="1:10" ht="29.1" customHeight="1">
      <c r="A54" s="48">
        <v>243810</v>
      </c>
      <c r="B54" s="13" t="s">
        <v>355</v>
      </c>
      <c r="C54" s="14" t="s">
        <v>313</v>
      </c>
      <c r="D54" s="60">
        <v>252.78</v>
      </c>
      <c r="E54" s="7"/>
      <c r="F54" s="7"/>
      <c r="G54" s="7"/>
      <c r="H54" s="8"/>
      <c r="I54" s="9"/>
      <c r="J54" s="9"/>
    </row>
    <row r="55" spans="1:10" ht="29.1" customHeight="1">
      <c r="A55" s="48">
        <v>243814</v>
      </c>
      <c r="B55" s="13" t="s">
        <v>356</v>
      </c>
      <c r="C55" s="14" t="s">
        <v>315</v>
      </c>
      <c r="D55" s="60">
        <v>410.7</v>
      </c>
      <c r="E55" s="7"/>
      <c r="F55" s="7"/>
      <c r="G55" s="7"/>
      <c r="H55" s="8"/>
      <c r="I55" s="9"/>
      <c r="J55" s="9"/>
    </row>
    <row r="56" spans="1:10" ht="29.1" customHeight="1">
      <c r="A56" s="48">
        <v>243814</v>
      </c>
      <c r="B56" s="13" t="s">
        <v>357</v>
      </c>
      <c r="C56" s="14" t="s">
        <v>354</v>
      </c>
      <c r="D56" s="60">
        <v>115.32</v>
      </c>
      <c r="E56" s="7"/>
      <c r="F56" s="7"/>
      <c r="G56" s="7"/>
      <c r="H56" s="8"/>
      <c r="I56" s="9"/>
      <c r="J56" s="9"/>
    </row>
    <row r="57" spans="1:10" ht="29.1" customHeight="1">
      <c r="A57" s="48">
        <v>243830</v>
      </c>
      <c r="B57" s="13" t="s">
        <v>358</v>
      </c>
      <c r="C57" s="14" t="s">
        <v>26</v>
      </c>
      <c r="D57" s="60">
        <v>3364.49</v>
      </c>
      <c r="E57" s="7"/>
      <c r="F57" s="7"/>
      <c r="G57" s="7"/>
      <c r="H57" s="8"/>
      <c r="I57" s="9"/>
      <c r="J57" s="9"/>
    </row>
    <row r="58" spans="1:10" ht="29.1" customHeight="1">
      <c r="A58" s="48"/>
      <c r="B58" s="13"/>
      <c r="C58" s="14"/>
      <c r="D58" s="60"/>
      <c r="E58" s="7"/>
      <c r="F58" s="7"/>
      <c r="G58" s="7"/>
      <c r="H58" s="8"/>
      <c r="I58" s="9"/>
      <c r="J58" s="9"/>
    </row>
    <row r="59" spans="1:10" ht="29.1" customHeight="1">
      <c r="A59" s="48"/>
      <c r="B59" s="13"/>
      <c r="C59" s="14"/>
      <c r="D59" s="60"/>
      <c r="E59" s="7"/>
      <c r="F59" s="7"/>
      <c r="G59" s="7"/>
      <c r="H59" s="8"/>
      <c r="I59" s="9"/>
      <c r="J59" s="9"/>
    </row>
    <row r="60" spans="1:10" ht="29.1" customHeight="1" thickBot="1">
      <c r="A60" s="558" t="s">
        <v>4</v>
      </c>
      <c r="B60" s="559"/>
      <c r="C60" s="560"/>
      <c r="D60" s="62">
        <f>SUM(D6:D59)</f>
        <v>55396.899999999994</v>
      </c>
    </row>
    <row r="61" spans="1:10" ht="29.1" customHeight="1" thickTop="1">
      <c r="C61" s="24" t="s">
        <v>15</v>
      </c>
      <c r="D61" s="63">
        <v>55396.9</v>
      </c>
    </row>
    <row r="62" spans="1:10" ht="29.1" customHeight="1">
      <c r="C62" s="24" t="s">
        <v>11</v>
      </c>
      <c r="D62" s="64">
        <f>D60-D61</f>
        <v>0</v>
      </c>
    </row>
    <row r="63" spans="1:10" ht="29.1" customHeight="1">
      <c r="D63" s="64"/>
    </row>
  </sheetData>
  <mergeCells count="4">
    <mergeCell ref="A1:D1"/>
    <mergeCell ref="A2:D2"/>
    <mergeCell ref="A3:D3"/>
    <mergeCell ref="A60:C60"/>
  </mergeCells>
  <pageMargins left="0.7" right="0.7" top="0.75" bottom="0.75" header="0.3" footer="0.3"/>
  <pageSetup scale="8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J11"/>
  <sheetViews>
    <sheetView view="pageBreakPreview" zoomScale="80" zoomScaleNormal="85" zoomScaleSheetLayoutView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6" sqref="F6"/>
    </sheetView>
  </sheetViews>
  <sheetFormatPr defaultColWidth="9.125" defaultRowHeight="23.4"/>
  <cols>
    <col min="1" max="1" width="14.625" style="50" customWidth="1"/>
    <col min="2" max="2" width="19.375" style="23" customWidth="1"/>
    <col min="3" max="3" width="65.375" style="16" customWidth="1"/>
    <col min="4" max="4" width="19" style="65" customWidth="1"/>
    <col min="5" max="5" width="22.125" style="20" bestFit="1" customWidth="1"/>
    <col min="6" max="6" width="36.125" style="16" customWidth="1"/>
    <col min="7" max="7" width="19.75" style="16" customWidth="1"/>
    <col min="8" max="8" width="2.75" style="16" customWidth="1"/>
    <col min="9" max="10" width="12.75" style="21" bestFit="1" customWidth="1"/>
    <col min="11" max="16384" width="9.125" style="16"/>
  </cols>
  <sheetData>
    <row r="1" spans="1:10" s="3" customFormat="1" ht="29.1" customHeight="1">
      <c r="A1" s="557" t="str">
        <f>'1111-00 CASH'!A1</f>
        <v>TANTAN TRANSLATION STUDIO CO.,LTD.</v>
      </c>
      <c r="B1" s="557"/>
      <c r="C1" s="557"/>
      <c r="D1" s="557"/>
      <c r="E1" s="2"/>
      <c r="I1" s="4"/>
      <c r="J1" s="4"/>
    </row>
    <row r="2" spans="1:10" s="3" customFormat="1" ht="29.1" customHeight="1">
      <c r="A2" s="557" t="s">
        <v>21</v>
      </c>
      <c r="B2" s="557"/>
      <c r="C2" s="557"/>
      <c r="D2" s="557"/>
      <c r="E2" s="2"/>
      <c r="I2" s="4"/>
      <c r="J2" s="4"/>
    </row>
    <row r="3" spans="1:10" s="3" customFormat="1" ht="29.1" customHeight="1">
      <c r="A3" s="557" t="str">
        <f>'1111-00 CASH'!A3</f>
        <v>AS OF JULY 2024</v>
      </c>
      <c r="B3" s="557"/>
      <c r="C3" s="557"/>
      <c r="D3" s="557"/>
      <c r="E3" s="5"/>
      <c r="F3" s="5"/>
      <c r="G3" s="5"/>
      <c r="H3" s="5"/>
      <c r="I3" s="6"/>
      <c r="J3" s="6"/>
    </row>
    <row r="4" spans="1:10" s="3" customFormat="1" ht="29.1" customHeight="1">
      <c r="A4" s="46"/>
      <c r="B4" s="1"/>
      <c r="D4" s="57"/>
      <c r="E4" s="7"/>
      <c r="F4" s="7"/>
      <c r="G4" s="7"/>
      <c r="H4" s="8"/>
      <c r="I4" s="9"/>
      <c r="J4" s="9"/>
    </row>
    <row r="5" spans="1:10" s="1" customFormat="1" ht="29.1" customHeight="1">
      <c r="A5" s="47" t="s">
        <v>0</v>
      </c>
      <c r="B5" s="11" t="s">
        <v>1</v>
      </c>
      <c r="C5" s="11" t="s">
        <v>2</v>
      </c>
      <c r="D5" s="58" t="s">
        <v>3</v>
      </c>
      <c r="E5" s="7"/>
      <c r="F5" s="7"/>
      <c r="G5" s="7"/>
      <c r="H5" s="8"/>
      <c r="I5" s="9"/>
      <c r="J5" s="9"/>
    </row>
    <row r="6" spans="1:10" ht="29.1" customHeight="1">
      <c r="A6" s="48">
        <v>242523</v>
      </c>
      <c r="B6" s="13" t="s">
        <v>159</v>
      </c>
      <c r="C6" s="14" t="s">
        <v>160</v>
      </c>
      <c r="D6" s="59">
        <v>6206.5</v>
      </c>
      <c r="E6" s="7"/>
      <c r="F6" s="7"/>
      <c r="G6" s="7"/>
      <c r="H6" s="8"/>
      <c r="I6" s="9"/>
      <c r="J6" s="9"/>
    </row>
    <row r="7" spans="1:10" ht="29.1" customHeight="1">
      <c r="A7" s="49"/>
      <c r="B7" s="17"/>
      <c r="C7" s="18"/>
      <c r="D7" s="61"/>
    </row>
    <row r="8" spans="1:10" ht="29.1" customHeight="1" thickBot="1">
      <c r="A8" s="558" t="s">
        <v>4</v>
      </c>
      <c r="B8" s="559"/>
      <c r="C8" s="560"/>
      <c r="D8" s="62">
        <f>SUM(D6:D7)</f>
        <v>6206.5</v>
      </c>
    </row>
    <row r="9" spans="1:10" ht="29.1" customHeight="1" thickTop="1">
      <c r="C9" s="24" t="s">
        <v>161</v>
      </c>
      <c r="D9" s="63">
        <v>6206.5</v>
      </c>
    </row>
    <row r="10" spans="1:10" ht="29.1" customHeight="1">
      <c r="C10" s="24" t="s">
        <v>11</v>
      </c>
      <c r="D10" s="64">
        <f>D8-D9</f>
        <v>0</v>
      </c>
    </row>
    <row r="11" spans="1:10" ht="29.1" customHeight="1">
      <c r="D11" s="64"/>
    </row>
  </sheetData>
  <mergeCells count="4">
    <mergeCell ref="A1:D1"/>
    <mergeCell ref="A2:D2"/>
    <mergeCell ref="A3:D3"/>
    <mergeCell ref="A8:C8"/>
  </mergeCells>
  <pageMargins left="0.7" right="0.7" top="0.75" bottom="0.75" header="0.3" footer="0.3"/>
  <pageSetup scale="8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2C647-F27A-4980-96FF-83B617BF0A17}">
  <sheetPr>
    <tabColor theme="9" tint="0.59999389629810485"/>
  </sheetPr>
  <dimension ref="A1:J15"/>
  <sheetViews>
    <sheetView view="pageBreakPreview" zoomScale="80" zoomScaleNormal="100" zoomScaleSheetLayoutView="80" workbookViewId="0">
      <selection activeCell="I6" sqref="I6"/>
    </sheetView>
  </sheetViews>
  <sheetFormatPr defaultColWidth="9.125" defaultRowHeight="23.4"/>
  <cols>
    <col min="1" max="1" width="14.625" style="50" customWidth="1"/>
    <col min="2" max="2" width="19.375" style="23" customWidth="1"/>
    <col min="3" max="3" width="65.375" style="16" customWidth="1"/>
    <col min="4" max="4" width="19" style="65" customWidth="1"/>
    <col min="5" max="5" width="22.125" style="20" bestFit="1" customWidth="1"/>
    <col min="6" max="6" width="36.125" style="16" customWidth="1"/>
    <col min="7" max="7" width="19.75" style="16" customWidth="1"/>
    <col min="8" max="8" width="2.75" style="16" customWidth="1"/>
    <col min="9" max="10" width="12.75" style="21" bestFit="1" customWidth="1"/>
    <col min="11" max="16384" width="9.125" style="16"/>
  </cols>
  <sheetData>
    <row r="1" spans="1:10" s="3" customFormat="1" ht="29.1" customHeight="1">
      <c r="A1" s="557" t="str">
        <f>'1111-00 CASH'!A1</f>
        <v>TANTAN TRANSLATION STUDIO CO.,LTD.</v>
      </c>
      <c r="B1" s="557"/>
      <c r="C1" s="557"/>
      <c r="D1" s="557"/>
      <c r="E1" s="2"/>
      <c r="I1" s="4"/>
      <c r="J1" s="4"/>
    </row>
    <row r="2" spans="1:10" s="3" customFormat="1" ht="29.1" customHeight="1">
      <c r="A2" s="557" t="s">
        <v>260</v>
      </c>
      <c r="B2" s="557"/>
      <c r="C2" s="557"/>
      <c r="D2" s="557"/>
      <c r="E2" s="2"/>
      <c r="I2" s="4"/>
      <c r="J2" s="4"/>
    </row>
    <row r="3" spans="1:10" s="3" customFormat="1" ht="29.1" customHeight="1">
      <c r="A3" s="557" t="str">
        <f>'1111-00 CASH'!A3</f>
        <v>AS OF JULY 2024</v>
      </c>
      <c r="B3" s="557"/>
      <c r="C3" s="557"/>
      <c r="D3" s="557"/>
      <c r="E3" s="5"/>
      <c r="F3" s="5"/>
      <c r="G3" s="5"/>
      <c r="H3" s="5"/>
      <c r="I3" s="6"/>
      <c r="J3" s="6"/>
    </row>
    <row r="4" spans="1:10" s="3" customFormat="1" ht="28.5" customHeight="1">
      <c r="A4" s="46"/>
      <c r="B4" s="1"/>
      <c r="D4" s="57"/>
      <c r="E4" s="7"/>
      <c r="F4" s="7"/>
      <c r="G4" s="7"/>
      <c r="H4" s="8"/>
      <c r="I4" s="9"/>
      <c r="J4" s="9"/>
    </row>
    <row r="5" spans="1:10" s="1" customFormat="1" ht="29.1" customHeight="1">
      <c r="A5" s="47" t="s">
        <v>0</v>
      </c>
      <c r="B5" s="11" t="s">
        <v>1</v>
      </c>
      <c r="C5" s="11" t="s">
        <v>2</v>
      </c>
      <c r="D5" s="58" t="s">
        <v>3</v>
      </c>
      <c r="E5" s="7"/>
      <c r="F5" s="7"/>
      <c r="G5" s="7"/>
      <c r="H5" s="8"/>
      <c r="I5" s="9"/>
      <c r="J5" s="9"/>
    </row>
    <row r="6" spans="1:10" ht="29.1" customHeight="1">
      <c r="A6" s="333">
        <v>243420</v>
      </c>
      <c r="B6" s="334" t="s">
        <v>96</v>
      </c>
      <c r="C6" s="335" t="s">
        <v>97</v>
      </c>
      <c r="D6" s="336">
        <v>1.81</v>
      </c>
      <c r="E6" s="7"/>
      <c r="F6" s="7"/>
      <c r="G6" s="7"/>
      <c r="H6" s="8"/>
      <c r="I6" s="9"/>
      <c r="J6" s="9"/>
    </row>
    <row r="7" spans="1:10" ht="29.1" customHeight="1">
      <c r="A7" s="333">
        <v>243434</v>
      </c>
      <c r="B7" s="334" t="s">
        <v>263</v>
      </c>
      <c r="C7" s="335" t="s">
        <v>264</v>
      </c>
      <c r="D7" s="336">
        <v>0.25</v>
      </c>
      <c r="E7" s="7"/>
      <c r="F7" s="7"/>
      <c r="G7" s="7"/>
      <c r="H7" s="8"/>
      <c r="I7" s="9"/>
      <c r="J7" s="9"/>
    </row>
    <row r="8" spans="1:10" ht="29.1" customHeight="1">
      <c r="A8" s="333">
        <v>243602</v>
      </c>
      <c r="B8" s="334" t="s">
        <v>119</v>
      </c>
      <c r="C8" s="335" t="s">
        <v>120</v>
      </c>
      <c r="D8" s="336">
        <v>1.71</v>
      </c>
      <c r="E8" s="7"/>
      <c r="F8" s="7"/>
      <c r="G8" s="7"/>
      <c r="H8" s="8"/>
      <c r="I8" s="9"/>
      <c r="J8" s="9"/>
    </row>
    <row r="9" spans="1:10" ht="29.1" customHeight="1">
      <c r="A9" s="333">
        <v>243615</v>
      </c>
      <c r="B9" s="334" t="s">
        <v>265</v>
      </c>
      <c r="C9" s="335" t="s">
        <v>266</v>
      </c>
      <c r="D9" s="336">
        <v>0.86</v>
      </c>
      <c r="E9" s="7"/>
      <c r="F9" s="7"/>
      <c r="G9" s="7"/>
      <c r="H9" s="8"/>
      <c r="I9" s="9"/>
      <c r="J9" s="9"/>
    </row>
    <row r="10" spans="1:10" ht="29.1" customHeight="1">
      <c r="A10" s="48">
        <v>243797</v>
      </c>
      <c r="B10" s="13" t="s">
        <v>359</v>
      </c>
      <c r="C10" s="14" t="s">
        <v>360</v>
      </c>
      <c r="D10" s="60">
        <v>1.08</v>
      </c>
      <c r="E10" s="7"/>
      <c r="F10" s="7"/>
      <c r="G10" s="7"/>
      <c r="H10" s="8"/>
      <c r="I10" s="9"/>
      <c r="J10" s="9"/>
    </row>
    <row r="11" spans="1:10" ht="29.1" customHeight="1">
      <c r="A11" s="48"/>
      <c r="B11" s="13"/>
      <c r="C11" s="14"/>
      <c r="D11" s="60"/>
      <c r="E11" s="7"/>
      <c r="F11" s="7"/>
      <c r="G11" s="7"/>
      <c r="H11" s="8"/>
      <c r="I11" s="9"/>
      <c r="J11" s="9"/>
    </row>
    <row r="12" spans="1:10" ht="29.1" customHeight="1" thickBot="1">
      <c r="A12" s="558" t="s">
        <v>4</v>
      </c>
      <c r="B12" s="559"/>
      <c r="C12" s="560"/>
      <c r="D12" s="62">
        <f>SUM(D6:D11)</f>
        <v>5.71</v>
      </c>
    </row>
    <row r="13" spans="1:10" ht="29.1" customHeight="1" thickTop="1">
      <c r="C13" s="24" t="s">
        <v>15</v>
      </c>
      <c r="D13" s="63">
        <v>5.71</v>
      </c>
    </row>
    <row r="14" spans="1:10" ht="29.1" customHeight="1">
      <c r="C14" s="24" t="s">
        <v>11</v>
      </c>
      <c r="D14" s="64">
        <f>D12-D13</f>
        <v>0</v>
      </c>
    </row>
    <row r="15" spans="1:10" ht="29.1" customHeight="1">
      <c r="D15" s="64"/>
    </row>
  </sheetData>
  <mergeCells count="4">
    <mergeCell ref="A1:D1"/>
    <mergeCell ref="A2:D2"/>
    <mergeCell ref="A3:D3"/>
    <mergeCell ref="A12:C12"/>
  </mergeCells>
  <pageMargins left="0.7" right="0.7" top="0.75" bottom="0.75" header="0.3" footer="0.3"/>
  <pageSetup scale="83" orientation="portrait" r:id="rId1"/>
  <colBreaks count="1" manualBreakCount="1">
    <brk id="4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29</vt:i4>
      </vt:variant>
    </vt:vector>
  </HeadingPairs>
  <TitlesOfParts>
    <vt:vector size="58" baseType="lpstr">
      <vt:lpstr>TB2024</vt:lpstr>
      <vt:lpstr>1111-00 CASH</vt:lpstr>
      <vt:lpstr>1113-01 SA KBANK 5639</vt:lpstr>
      <vt:lpstr>1113-03 SA UOB 3094</vt:lpstr>
      <vt:lpstr>1130-01 AR - TRADE (BF)</vt:lpstr>
      <vt:lpstr>1130-01 AR - TRADE</vt:lpstr>
      <vt:lpstr>1151-05 INCOME WHT</vt:lpstr>
      <vt:lpstr>1151-09 INCOME WHT Y'2563</vt:lpstr>
      <vt:lpstr>1151-10 INCOME WHT-BANK </vt:lpstr>
      <vt:lpstr>1151-11 INSURANCE PREMIUMS PAID</vt:lpstr>
      <vt:lpstr>1151-12 INCOME WHT-BANK Y'2565</vt:lpstr>
      <vt:lpstr>1151-13 INCOME WHT Y'2566</vt:lpstr>
      <vt:lpstr>1153-01ACCRUED INTEREST</vt:lpstr>
      <vt:lpstr>1157-00,215-00 HIRE PURCHASE</vt:lpstr>
      <vt:lpstr>1157-00 DEFER INTEREST ON CA</vt:lpstr>
      <vt:lpstr>2150-00 HIRE PURCHASE PAYABLE</vt:lpstr>
      <vt:lpstr>2131-01 ACCRUED SALARY</vt:lpstr>
      <vt:lpstr>SALARY</vt:lpstr>
      <vt:lpstr>2131-04 SSO PAYABLE</vt:lpstr>
      <vt:lpstr>2132-01 WHT PND.1 PAYABLE</vt:lpstr>
      <vt:lpstr>2132-03 WHT PND.3 PAYABLE </vt:lpstr>
      <vt:lpstr>2132-04 WHT PND.53 PAYABLE</vt:lpstr>
      <vt:lpstr>2136-00 SUSPENSE OUTPUT TAX</vt:lpstr>
      <vt:lpstr>2137-00 REVENUE DEP. PAYABLE</vt:lpstr>
      <vt:lpstr>2139-00 SUPPORTED ADVANCE</vt:lpstr>
      <vt:lpstr>2210-00 LONG-TERM DEBT-BANK LO </vt:lpstr>
      <vt:lpstr>2210-00 LONG-TERM DEBT-BANK LO</vt:lpstr>
      <vt:lpstr>2300-00 EMPLOYRR BENEFIT</vt:lpstr>
      <vt:lpstr>PP.30</vt:lpstr>
      <vt:lpstr>'1113-01 SA KBANK 5639'!Print_Area</vt:lpstr>
      <vt:lpstr>'1113-03 SA UOB 3094'!Print_Area</vt:lpstr>
      <vt:lpstr>'1130-01 AR - TRADE'!Print_Area</vt:lpstr>
      <vt:lpstr>'1130-01 AR - TRADE (BF)'!Print_Area</vt:lpstr>
      <vt:lpstr>'1151-05 INCOME WHT'!Print_Area</vt:lpstr>
      <vt:lpstr>'1151-09 INCOME WHT Y''2563'!Print_Area</vt:lpstr>
      <vt:lpstr>'1151-10 INCOME WHT-BANK '!Print_Area</vt:lpstr>
      <vt:lpstr>'1151-11 INSURANCE PREMIUMS PAID'!Print_Area</vt:lpstr>
      <vt:lpstr>'1151-12 INCOME WHT-BANK Y''2565'!Print_Area</vt:lpstr>
      <vt:lpstr>'1151-13 INCOME WHT Y''2566'!Print_Area</vt:lpstr>
      <vt:lpstr>'1153-01ACCRUED INTEREST'!Print_Area</vt:lpstr>
      <vt:lpstr>'1157-00,215-00 HIRE PURCHASE'!Print_Area</vt:lpstr>
      <vt:lpstr>'2131-01 ACCRUED SALARY'!Print_Area</vt:lpstr>
      <vt:lpstr>'2131-04 SSO PAYABLE'!Print_Area</vt:lpstr>
      <vt:lpstr>'2132-01 WHT PND.1 PAYABLE'!Print_Area</vt:lpstr>
      <vt:lpstr>'2132-03 WHT PND.3 PAYABLE '!Print_Area</vt:lpstr>
      <vt:lpstr>'2132-04 WHT PND.53 PAYABLE'!Print_Area</vt:lpstr>
      <vt:lpstr>'2136-00 SUSPENSE OUTPUT TAX'!Print_Area</vt:lpstr>
      <vt:lpstr>'2137-00 REVENUE DEP. PAYABLE'!Print_Area</vt:lpstr>
      <vt:lpstr>'2150-00 HIRE PURCHASE PAYABLE'!Print_Area</vt:lpstr>
      <vt:lpstr>'2210-00 LONG-TERM DEBT-BANK LO'!Print_Area</vt:lpstr>
      <vt:lpstr>'2300-00 EMPLOYRR BENEFIT'!Print_Area</vt:lpstr>
      <vt:lpstr>PP.30!Print_Area</vt:lpstr>
      <vt:lpstr>SALARY!Print_Area</vt:lpstr>
      <vt:lpstr>'TB2024'!Print_Area</vt:lpstr>
      <vt:lpstr>'1157-00 DEFER INTEREST ON CA'!Print_Titles</vt:lpstr>
      <vt:lpstr>'1157-00,215-00 HIRE PURCHASE'!Print_Titles</vt:lpstr>
      <vt:lpstr>TBL</vt:lpstr>
      <vt:lpstr>TBL.B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PC3</dc:creator>
  <cp:lastModifiedBy>User</cp:lastModifiedBy>
  <cp:lastPrinted>2024-09-23T07:28:13Z</cp:lastPrinted>
  <dcterms:created xsi:type="dcterms:W3CDTF">2018-06-13T06:33:54Z</dcterms:created>
  <dcterms:modified xsi:type="dcterms:W3CDTF">2024-09-23T08:38:57Z</dcterms:modified>
</cp:coreProperties>
</file>